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250111_mve_chroustovice\250111_32_A01_dsp\ROZPOCET\2026.01.28_Final\"/>
    </mc:Choice>
  </mc:AlternateContent>
  <bookViews>
    <workbookView xWindow="0" yWindow="0" windowWidth="0" windowHeight="0"/>
  </bookViews>
  <sheets>
    <sheet name="Rekapitulace stavby" sheetId="1" r:id="rId1"/>
    <sheet name="PS 01 - Technologická čás..." sheetId="2" r:id="rId2"/>
    <sheet name="PS 02 - MVE – Technologic..." sheetId="3" r:id="rId3"/>
    <sheet name="SO 01 - Přívodní kanál" sheetId="4" r:id="rId4"/>
    <sheet name="SO 02 - MVE" sheetId="5" r:id="rId5"/>
    <sheet name="SO 02.el - Stavební elekt..." sheetId="6" r:id="rId6"/>
    <sheet name="SO 03 - Vyvedení výkonu" sheetId="7" r:id="rId7"/>
    <sheet name="SO 04 -  Úpravy na vtoku ..." sheetId="8" r:id="rId8"/>
    <sheet name="VON - Vedlejší a ostatní ...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'PS 01 - Technologická čás...'!$C$82:$K$135</definedName>
    <definedName name="_xlnm.Print_Area" localSheetId="1">'PS 01 - Technologická čás...'!$C$4:$J$39,'PS 01 - Technologická čás...'!$C$45:$J$64,'PS 01 - Technologická čás...'!$C$70:$K$135</definedName>
    <definedName name="_xlnm.Print_Titles" localSheetId="1">'PS 01 - Technologická čás...'!$82:$82</definedName>
    <definedName name="_xlnm._FilterDatabase" localSheetId="2" hidden="1">'PS 02 - MVE – Technologic...'!$C$79:$K$120</definedName>
    <definedName name="_xlnm.Print_Area" localSheetId="2">'PS 02 - MVE – Technologic...'!$C$4:$J$39,'PS 02 - MVE – Technologic...'!$C$45:$J$61,'PS 02 - MVE – Technologic...'!$C$67:$K$120</definedName>
    <definedName name="_xlnm.Print_Titles" localSheetId="2">'PS 02 - MVE – Technologic...'!$79:$79</definedName>
    <definedName name="_xlnm._FilterDatabase" localSheetId="3" hidden="1">'SO 01 - Přívodní kanál'!$C$88:$K$251</definedName>
    <definedName name="_xlnm.Print_Area" localSheetId="3">'SO 01 - Přívodní kanál'!$C$4:$J$39,'SO 01 - Přívodní kanál'!$C$45:$J$70,'SO 01 - Přívodní kanál'!$C$76:$K$251</definedName>
    <definedName name="_xlnm.Print_Titles" localSheetId="3">'SO 01 - Přívodní kanál'!$88:$88</definedName>
    <definedName name="_xlnm._FilterDatabase" localSheetId="4" hidden="1">'SO 02 - MVE'!$C$93:$K$660</definedName>
    <definedName name="_xlnm.Print_Area" localSheetId="4">'SO 02 - MVE'!$C$4:$J$39,'SO 02 - MVE'!$C$45:$J$75,'SO 02 - MVE'!$C$81:$K$660</definedName>
    <definedName name="_xlnm.Print_Titles" localSheetId="4">'SO 02 - MVE'!$93:$93</definedName>
    <definedName name="_xlnm._FilterDatabase" localSheetId="5" hidden="1">'SO 02.el - Stavební elekt...'!$C$84:$K$133</definedName>
    <definedName name="_xlnm.Print_Area" localSheetId="5">'SO 02.el - Stavební elekt...'!$C$4:$J$41,'SO 02.el - Stavební elekt...'!$C$47:$J$64,'SO 02.el - Stavební elekt...'!$C$70:$K$133</definedName>
    <definedName name="_xlnm.Print_Titles" localSheetId="5">'SO 02.el - Stavební elekt...'!$84:$84</definedName>
    <definedName name="_xlnm._FilterDatabase" localSheetId="6" hidden="1">'SO 03 - Vyvedení výkonu'!$C$79:$K$105</definedName>
    <definedName name="_xlnm.Print_Area" localSheetId="6">'SO 03 - Vyvedení výkonu'!$C$4:$J$39,'SO 03 - Vyvedení výkonu'!$C$45:$J$61,'SO 03 - Vyvedení výkonu'!$C$67:$K$105</definedName>
    <definedName name="_xlnm.Print_Titles" localSheetId="6">'SO 03 - Vyvedení výkonu'!$79:$79</definedName>
    <definedName name="_xlnm._FilterDatabase" localSheetId="7" hidden="1">'SO 04 -  Úpravy na vtoku ...'!$C$79:$K$90</definedName>
    <definedName name="_xlnm.Print_Area" localSheetId="7">'SO 04 -  Úpravy na vtoku ...'!$C$4:$J$39,'SO 04 -  Úpravy na vtoku ...'!$C$45:$J$61,'SO 04 -  Úpravy na vtoku ...'!$C$67:$K$90</definedName>
    <definedName name="_xlnm.Print_Titles" localSheetId="7">'SO 04 -  Úpravy na vtoku ...'!$79:$79</definedName>
    <definedName name="_xlnm._FilterDatabase" localSheetId="8" hidden="1">'VON - Vedlejší a ostatní ...'!$C$79:$K$108</definedName>
    <definedName name="_xlnm.Print_Area" localSheetId="8">'VON - Vedlejší a ostatní ...'!$C$4:$J$39,'VON - Vedlejší a ostatní ...'!$C$45:$J$61,'VON - Vedlejší a ostatní ...'!$C$67:$K$108</definedName>
    <definedName name="_xlnm.Print_Titles" localSheetId="8">'VON - Vedlejší a ostatní ...'!$79:$79</definedName>
    <definedName name="_xlnm.Print_Area" localSheetId="9">'Seznam figur'!$C$4:$G$411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63"/>
  <c i="9" r="J35"/>
  <c i="1" r="AX63"/>
  <c i="9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8" r="J37"/>
  <c r="J36"/>
  <c i="1" r="AY62"/>
  <c i="8" r="J35"/>
  <c i="1" r="AX62"/>
  <c i="8"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7" r="J37"/>
  <c r="J36"/>
  <c i="1" r="AY61"/>
  <c i="7" r="J35"/>
  <c i="1" r="AX61"/>
  <c i="7"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6" r="J39"/>
  <c r="J38"/>
  <c i="1" r="AY60"/>
  <c i="6" r="J37"/>
  <c i="1" r="AX60"/>
  <c i="6"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5" r="J37"/>
  <c r="J36"/>
  <c i="1" r="AY59"/>
  <c i="5" r="J35"/>
  <c i="1" r="AX59"/>
  <c i="5" r="BI653"/>
  <c r="BH653"/>
  <c r="BG653"/>
  <c r="BF653"/>
  <c r="T653"/>
  <c r="T652"/>
  <c r="R653"/>
  <c r="R652"/>
  <c r="P653"/>
  <c r="P652"/>
  <c r="BI649"/>
  <c r="BH649"/>
  <c r="BG649"/>
  <c r="BF649"/>
  <c r="T649"/>
  <c r="R649"/>
  <c r="P649"/>
  <c r="BI645"/>
  <c r="BH645"/>
  <c r="BG645"/>
  <c r="BF645"/>
  <c r="T645"/>
  <c r="R645"/>
  <c r="P645"/>
  <c r="BI639"/>
  <c r="BH639"/>
  <c r="BG639"/>
  <c r="BF639"/>
  <c r="T639"/>
  <c r="R639"/>
  <c r="P639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3"/>
  <c r="BH613"/>
  <c r="BG613"/>
  <c r="BF613"/>
  <c r="T613"/>
  <c r="R613"/>
  <c r="P613"/>
  <c r="BI607"/>
  <c r="BH607"/>
  <c r="BG607"/>
  <c r="BF607"/>
  <c r="T607"/>
  <c r="R607"/>
  <c r="P607"/>
  <c r="BI601"/>
  <c r="BH601"/>
  <c r="BG601"/>
  <c r="BF601"/>
  <c r="T601"/>
  <c r="R601"/>
  <c r="P601"/>
  <c r="BI593"/>
  <c r="BH593"/>
  <c r="BG593"/>
  <c r="BF593"/>
  <c r="T593"/>
  <c r="R593"/>
  <c r="P593"/>
  <c r="BI589"/>
  <c r="BH589"/>
  <c r="BG589"/>
  <c r="BF589"/>
  <c r="T589"/>
  <c r="R589"/>
  <c r="P589"/>
  <c r="BI584"/>
  <c r="BH584"/>
  <c r="BG584"/>
  <c r="BF584"/>
  <c r="T584"/>
  <c r="R584"/>
  <c r="P584"/>
  <c r="BI581"/>
  <c r="BH581"/>
  <c r="BG581"/>
  <c r="BF581"/>
  <c r="T581"/>
  <c r="R581"/>
  <c r="P581"/>
  <c r="BI579"/>
  <c r="BH579"/>
  <c r="BG579"/>
  <c r="BF579"/>
  <c r="T579"/>
  <c r="R579"/>
  <c r="P579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0"/>
  <c r="BH560"/>
  <c r="BG560"/>
  <c r="BF560"/>
  <c r="T560"/>
  <c r="R560"/>
  <c r="P560"/>
  <c r="BI556"/>
  <c r="BH556"/>
  <c r="BG556"/>
  <c r="BF556"/>
  <c r="T556"/>
  <c r="R556"/>
  <c r="P556"/>
  <c r="BI551"/>
  <c r="BH551"/>
  <c r="BG551"/>
  <c r="BF551"/>
  <c r="T551"/>
  <c r="R551"/>
  <c r="P551"/>
  <c r="BI547"/>
  <c r="BH547"/>
  <c r="BG547"/>
  <c r="BF547"/>
  <c r="T547"/>
  <c r="R547"/>
  <c r="P547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2"/>
  <c r="BH522"/>
  <c r="BG522"/>
  <c r="BF522"/>
  <c r="T522"/>
  <c r="R522"/>
  <c r="P522"/>
  <c r="BI518"/>
  <c r="BH518"/>
  <c r="BG518"/>
  <c r="BF518"/>
  <c r="T518"/>
  <c r="R518"/>
  <c r="P518"/>
  <c r="BI513"/>
  <c r="BH513"/>
  <c r="BG513"/>
  <c r="BF513"/>
  <c r="T513"/>
  <c r="R513"/>
  <c r="P513"/>
  <c r="BI506"/>
  <c r="BH506"/>
  <c r="BG506"/>
  <c r="BF506"/>
  <c r="T506"/>
  <c r="R506"/>
  <c r="P506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T488"/>
  <c r="R489"/>
  <c r="R488"/>
  <c r="P489"/>
  <c r="P488"/>
  <c r="BI484"/>
  <c r="BH484"/>
  <c r="BG484"/>
  <c r="BF484"/>
  <c r="T484"/>
  <c r="R484"/>
  <c r="P484"/>
  <c r="BI480"/>
  <c r="BH480"/>
  <c r="BG480"/>
  <c r="BF480"/>
  <c r="T480"/>
  <c r="R480"/>
  <c r="P480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5"/>
  <c r="BH435"/>
  <c r="BG435"/>
  <c r="BF435"/>
  <c r="T435"/>
  <c r="R435"/>
  <c r="P435"/>
  <c r="BI428"/>
  <c r="BH428"/>
  <c r="BG428"/>
  <c r="BF428"/>
  <c r="T428"/>
  <c r="R428"/>
  <c r="P428"/>
  <c r="BI425"/>
  <c r="BH425"/>
  <c r="BG425"/>
  <c r="BF425"/>
  <c r="T425"/>
  <c r="R425"/>
  <c r="P425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6"/>
  <c r="BH366"/>
  <c r="BG366"/>
  <c r="BF366"/>
  <c r="T366"/>
  <c r="R366"/>
  <c r="P366"/>
  <c r="BI362"/>
  <c r="BH362"/>
  <c r="BG362"/>
  <c r="BF362"/>
  <c r="T362"/>
  <c r="R362"/>
  <c r="P362"/>
  <c r="BI356"/>
  <c r="BH356"/>
  <c r="BG356"/>
  <c r="BF356"/>
  <c r="T356"/>
  <c r="R356"/>
  <c r="P356"/>
  <c r="BI345"/>
  <c r="BH345"/>
  <c r="BG345"/>
  <c r="BF345"/>
  <c r="T345"/>
  <c r="T335"/>
  <c r="R345"/>
  <c r="R335"/>
  <c r="P345"/>
  <c r="P335"/>
  <c r="BI336"/>
  <c r="BH336"/>
  <c r="BG336"/>
  <c r="BF336"/>
  <c r="T336"/>
  <c r="R336"/>
  <c r="P336"/>
  <c r="BI329"/>
  <c r="BH329"/>
  <c r="BG329"/>
  <c r="BF329"/>
  <c r="T329"/>
  <c r="R329"/>
  <c r="P329"/>
  <c r="BI325"/>
  <c r="BH325"/>
  <c r="BG325"/>
  <c r="BF325"/>
  <c r="T325"/>
  <c r="R325"/>
  <c r="P325"/>
  <c r="BI318"/>
  <c r="BH318"/>
  <c r="BG318"/>
  <c r="BF318"/>
  <c r="T318"/>
  <c r="R318"/>
  <c r="P318"/>
  <c r="BI314"/>
  <c r="BH314"/>
  <c r="BG314"/>
  <c r="BF314"/>
  <c r="T314"/>
  <c r="R314"/>
  <c r="P314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4"/>
  <c r="BH284"/>
  <c r="BG284"/>
  <c r="BF284"/>
  <c r="T284"/>
  <c r="R284"/>
  <c r="P284"/>
  <c r="BI247"/>
  <c r="BH247"/>
  <c r="BG247"/>
  <c r="BF247"/>
  <c r="T247"/>
  <c r="R247"/>
  <c r="P247"/>
  <c r="BI216"/>
  <c r="BH216"/>
  <c r="BG216"/>
  <c r="BF216"/>
  <c r="T216"/>
  <c r="R216"/>
  <c r="P216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71"/>
  <c r="BH171"/>
  <c r="BG171"/>
  <c r="BF171"/>
  <c r="T171"/>
  <c r="R171"/>
  <c r="P171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3"/>
  <c r="BH133"/>
  <c r="BG133"/>
  <c r="BF133"/>
  <c r="T133"/>
  <c r="R133"/>
  <c r="P133"/>
  <c r="BI125"/>
  <c r="BH125"/>
  <c r="BG125"/>
  <c r="BF125"/>
  <c r="T125"/>
  <c r="R125"/>
  <c r="P125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55"/>
  <c r="J17"/>
  <c r="J12"/>
  <c r="J88"/>
  <c r="E7"/>
  <c r="E48"/>
  <c i="4" r="J37"/>
  <c r="J36"/>
  <c i="1" r="AY57"/>
  <c i="4" r="J35"/>
  <c i="1" r="AX57"/>
  <c i="4" r="BI249"/>
  <c r="BH249"/>
  <c r="BG249"/>
  <c r="BF249"/>
  <c r="T249"/>
  <c r="R249"/>
  <c r="P249"/>
  <c r="BI244"/>
  <c r="BH244"/>
  <c r="BG244"/>
  <c r="BF244"/>
  <c r="T244"/>
  <c r="R244"/>
  <c r="P244"/>
  <c r="BI238"/>
  <c r="BH238"/>
  <c r="BG238"/>
  <c r="BF238"/>
  <c r="T238"/>
  <c r="R238"/>
  <c r="P238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T220"/>
  <c r="R221"/>
  <c r="R220"/>
  <c r="P221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T186"/>
  <c r="R197"/>
  <c r="R186"/>
  <c r="P197"/>
  <c r="P186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T180"/>
  <c r="R181"/>
  <c r="R180"/>
  <c r="P181"/>
  <c r="P180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1"/>
  <c r="BH151"/>
  <c r="BG151"/>
  <c r="BF151"/>
  <c r="T151"/>
  <c r="R151"/>
  <c r="P151"/>
  <c r="BI141"/>
  <c r="BH141"/>
  <c r="BG141"/>
  <c r="BF141"/>
  <c r="T141"/>
  <c r="R141"/>
  <c r="P141"/>
  <c r="BI136"/>
  <c r="BH136"/>
  <c r="BG136"/>
  <c r="BF136"/>
  <c r="T136"/>
  <c r="R136"/>
  <c r="P136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2"/>
  <c r="BH112"/>
  <c r="BG112"/>
  <c r="BF112"/>
  <c r="T112"/>
  <c r="R112"/>
  <c r="P112"/>
  <c r="BI107"/>
  <c r="BH107"/>
  <c r="BG107"/>
  <c r="BF107"/>
  <c r="T107"/>
  <c r="R107"/>
  <c r="P107"/>
  <c r="BI99"/>
  <c r="BH99"/>
  <c r="BG99"/>
  <c r="BF99"/>
  <c r="T99"/>
  <c r="R99"/>
  <c r="P99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3" r="J37"/>
  <c r="J36"/>
  <c i="1" r="AY56"/>
  <c i="3" r="J35"/>
  <c i="1" r="AX56"/>
  <c i="3"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1" r="L50"/>
  <c r="AM50"/>
  <c r="AM49"/>
  <c r="L49"/>
  <c r="AM47"/>
  <c r="L47"/>
  <c r="L45"/>
  <c r="L44"/>
  <c i="5" r="BK452"/>
  <c r="BK206"/>
  <c i="2" r="BK92"/>
  <c i="6" r="J113"/>
  <c i="5" r="J185"/>
  <c i="3" r="J115"/>
  <c i="9" r="BK88"/>
  <c i="4" r="BK112"/>
  <c i="5" r="BK601"/>
  <c r="J284"/>
  <c i="9" r="BK103"/>
  <c i="6" r="BK113"/>
  <c i="4" r="J192"/>
  <c i="6" r="J131"/>
  <c i="4" r="BK231"/>
  <c i="9" r="J90"/>
  <c i="5" r="BK551"/>
  <c i="7" r="J103"/>
  <c i="5" r="J484"/>
  <c r="BK336"/>
  <c i="4" r="J162"/>
  <c i="5" r="J639"/>
  <c r="J247"/>
  <c i="4" r="J92"/>
  <c i="5" r="BK448"/>
  <c i="3" r="J109"/>
  <c i="5" r="BK314"/>
  <c i="3" r="BK100"/>
  <c i="2" r="BK95"/>
  <c i="5" r="BK444"/>
  <c r="J165"/>
  <c i="4" r="BK212"/>
  <c i="5" r="BK565"/>
  <c r="BK318"/>
  <c i="3" r="BK97"/>
  <c i="7" r="BK100"/>
  <c i="5" r="BK210"/>
  <c i="4" r="BK192"/>
  <c i="2" r="J86"/>
  <c i="5" r="BK527"/>
  <c r="BK636"/>
  <c r="J366"/>
  <c i="9" r="J101"/>
  <c i="5" r="BK489"/>
  <c i="4" r="BK99"/>
  <c i="5" r="J494"/>
  <c i="4" r="J244"/>
  <c i="9" r="BK97"/>
  <c i="7" r="BK85"/>
  <c i="5" r="BK105"/>
  <c i="8" r="J85"/>
  <c i="5" r="BK494"/>
  <c r="BK387"/>
  <c i="4" r="BK92"/>
  <c i="6" r="J104"/>
  <c i="5" r="BK362"/>
  <c i="2" r="BK108"/>
  <c i="5" r="J581"/>
  <c r="J417"/>
  <c i="6" r="J128"/>
  <c i="5" r="BK284"/>
  <c i="4" r="BK162"/>
  <c i="5" r="J636"/>
  <c r="J589"/>
  <c r="J325"/>
  <c i="4" r="BK221"/>
  <c i="2" r="J114"/>
  <c i="5" r="BK457"/>
  <c i="4" r="BK176"/>
  <c i="9" r="BK105"/>
  <c i="6" r="J125"/>
  <c i="5" r="BK366"/>
  <c i="4" r="BK202"/>
  <c i="2" r="BK114"/>
  <c i="6" r="J89"/>
  <c i="8" r="J88"/>
  <c i="5" r="BK589"/>
  <c r="J210"/>
  <c i="9" r="BK95"/>
  <c i="5" r="BK499"/>
  <c i="4" r="J181"/>
  <c i="5" r="BK556"/>
  <c i="4" r="BK216"/>
  <c i="2" r="J108"/>
  <c i="7" r="J100"/>
  <c i="5" r="J381"/>
  <c i="6" r="BK101"/>
  <c i="5" r="J480"/>
  <c r="J101"/>
  <c i="9" r="BK101"/>
  <c i="5" r="BK607"/>
  <c r="BK428"/>
  <c r="BK149"/>
  <c r="BK639"/>
  <c r="BK560"/>
  <c i="4" r="J202"/>
  <c i="5" r="J471"/>
  <c i="4" r="J221"/>
  <c i="5" r="J645"/>
  <c r="J579"/>
  <c r="J300"/>
  <c r="BK110"/>
  <c i="2" r="J111"/>
  <c i="7" r="BK97"/>
  <c i="5" r="J377"/>
  <c i="3" r="BK82"/>
  <c i="7" r="BK82"/>
  <c i="5" r="BK417"/>
  <c r="BK201"/>
  <c i="2" r="BK130"/>
  <c i="6" r="BK128"/>
  <c i="5" r="BK653"/>
  <c r="J522"/>
  <c r="J292"/>
  <c i="2" r="J102"/>
  <c i="6" r="J116"/>
  <c i="5" r="J194"/>
  <c i="2" r="J121"/>
  <c i="5" r="J460"/>
  <c i="3" r="J97"/>
  <c i="9" r="BK94"/>
  <c i="5" r="J216"/>
  <c i="3" r="J85"/>
  <c i="6" r="BK95"/>
  <c i="4" r="BK181"/>
  <c i="3" r="BK115"/>
  <c i="5" r="J584"/>
  <c r="J206"/>
  <c i="6" r="BK125"/>
  <c i="5" r="BK522"/>
  <c i="4" r="J112"/>
  <c i="5" r="BK547"/>
  <c i="3" r="J103"/>
  <c i="5" r="J573"/>
  <c r="BK292"/>
  <c i="4" r="BK226"/>
  <c r="BK136"/>
  <c i="9" r="J82"/>
  <c i="5" r="BK467"/>
  <c i="4" r="BK244"/>
  <c i="2" r="BK117"/>
  <c i="6" r="BK131"/>
  <c i="5" r="J407"/>
  <c i="4" r="J208"/>
  <c i="9" r="J97"/>
  <c i="5" r="J440"/>
  <c i="8" r="BK85"/>
  <c i="5" r="BK403"/>
  <c i="2" r="J127"/>
  <c i="7" r="J97"/>
  <c i="5" r="J197"/>
  <c i="6" r="J119"/>
  <c i="5" r="BK471"/>
  <c i="4" r="J99"/>
  <c i="6" r="J122"/>
  <c i="5" r="J601"/>
  <c r="J403"/>
  <c r="BK197"/>
  <c i="3" r="J106"/>
  <c i="5" r="J628"/>
  <c r="J428"/>
  <c i="7" r="J82"/>
  <c i="5" r="J457"/>
  <c r="J105"/>
  <c i="2" r="BK105"/>
  <c i="5" r="BK584"/>
  <c r="BK161"/>
  <c i="4" r="BK187"/>
  <c i="5" r="BK613"/>
  <c i="4" r="J212"/>
  <c i="9" r="BK99"/>
  <c i="5" r="J448"/>
  <c i="4" r="BK249"/>
  <c i="2" r="BK89"/>
  <c i="6" r="BK86"/>
  <c r="BK89"/>
  <c i="5" r="BK518"/>
  <c i="2" r="BK121"/>
  <c i="9" r="J88"/>
  <c i="5" r="BK435"/>
  <c i="4" r="J176"/>
  <c i="7" r="J88"/>
  <c i="4" r="BK151"/>
  <c i="9" r="J95"/>
  <c i="6" r="J107"/>
  <c i="5" r="J161"/>
  <c i="6" r="J98"/>
  <c i="5" r="J362"/>
  <c i="3" r="J112"/>
  <c i="6" r="J101"/>
  <c i="5" r="BK460"/>
  <c r="J201"/>
  <c i="4" r="BK107"/>
  <c i="5" r="BK593"/>
  <c r="BK165"/>
  <c i="6" r="BK122"/>
  <c i="5" r="BK391"/>
  <c i="4" r="J166"/>
  <c i="5" r="J653"/>
  <c r="J506"/>
  <c r="J304"/>
  <c r="J125"/>
  <c i="4" r="J122"/>
  <c i="5" r="J464"/>
  <c r="J412"/>
  <c i="3" r="J100"/>
  <c i="8" r="J82"/>
  <c i="5" r="J435"/>
  <c i="4" r="J197"/>
  <c i="9" r="J105"/>
  <c i="5" r="J560"/>
  <c r="J551"/>
  <c r="J391"/>
  <c i="2" r="BK133"/>
  <c i="8" r="BK88"/>
  <c i="5" r="BK381"/>
  <c i="4" r="J107"/>
  <c i="5" r="BK464"/>
  <c i="4" r="J226"/>
  <c i="1" r="AS58"/>
  <c i="4" r="BK141"/>
  <c i="5" r="J518"/>
  <c r="BK345"/>
  <c i="2" r="J98"/>
  <c i="5" r="BK569"/>
  <c i="3" r="BK109"/>
  <c i="5" r="J620"/>
  <c r="J467"/>
  <c i="6" r="J92"/>
  <c i="5" r="BK185"/>
  <c i="2" r="J124"/>
  <c i="5" r="BK624"/>
  <c r="BK581"/>
  <c r="BK194"/>
  <c i="2" r="BK127"/>
  <c i="5" r="BK645"/>
  <c i="4" r="J231"/>
  <c i="9" r="BK86"/>
  <c i="5" r="J556"/>
  <c r="BK329"/>
  <c r="BK101"/>
  <c i="3" r="J91"/>
  <c i="9" r="BK92"/>
  <c i="4" r="BK118"/>
  <c i="5" r="J624"/>
  <c r="BK247"/>
  <c i="7" r="J91"/>
  <c i="5" r="J155"/>
  <c i="7" r="BK91"/>
  <c i="5" r="J314"/>
  <c i="3" r="BK106"/>
  <c i="8" r="BK82"/>
  <c i="5" r="J531"/>
  <c i="3" r="J118"/>
  <c i="5" r="J527"/>
  <c r="BK356"/>
  <c i="4" r="BK122"/>
  <c i="9" r="BK90"/>
  <c i="5" r="BK579"/>
  <c r="BK216"/>
  <c i="2" r="J95"/>
  <c i="5" r="BK573"/>
  <c i="3" r="BK85"/>
  <c i="4" r="BK171"/>
  <c i="2" r="BK98"/>
  <c i="5" r="BK480"/>
  <c r="J191"/>
  <c i="3" r="BK118"/>
  <c i="5" r="BK377"/>
  <c i="4" r="J118"/>
  <c i="9" r="J89"/>
  <c i="6" r="BK116"/>
  <c i="5" r="BK425"/>
  <c i="3" r="BK103"/>
  <c i="6" r="BK119"/>
  <c i="5" r="J149"/>
  <c i="6" r="BK107"/>
  <c i="5" r="J110"/>
  <c i="2" r="BK124"/>
  <c i="7" r="BK103"/>
  <c i="5" r="J513"/>
  <c i="3" r="J88"/>
  <c i="5" r="BK506"/>
  <c r="BK133"/>
  <c r="J569"/>
  <c r="BK440"/>
  <c i="4" r="J151"/>
  <c i="9" r="BK89"/>
  <c i="6" r="BK110"/>
  <c i="5" r="BK325"/>
  <c i="4" r="J187"/>
  <c i="9" r="J103"/>
  <c i="5" r="J547"/>
  <c r="J649"/>
  <c r="BK395"/>
  <c i="3" r="BK91"/>
  <c i="9" r="J84"/>
  <c i="5" r="BK191"/>
  <c i="7" r="J94"/>
  <c i="4" r="J238"/>
  <c i="9" r="BK107"/>
  <c i="5" r="J565"/>
  <c i="4" r="BK197"/>
  <c i="9" r="J92"/>
  <c i="5" r="J499"/>
  <c r="BK407"/>
  <c i="4" r="BK166"/>
  <c i="9" r="J94"/>
  <c i="5" r="J593"/>
  <c r="J329"/>
  <c i="4" r="BK208"/>
  <c i="5" r="J632"/>
  <c r="J425"/>
  <c i="6" r="J110"/>
  <c i="5" r="J356"/>
  <c i="3" r="BK88"/>
  <c i="5" r="BK620"/>
  <c r="BK531"/>
  <c r="J345"/>
  <c r="BK97"/>
  <c r="BK513"/>
  <c r="J387"/>
  <c i="4" r="J141"/>
  <c i="9" r="BK84"/>
  <c i="5" r="J489"/>
  <c r="J318"/>
  <c i="4" r="J216"/>
  <c i="2" r="BK111"/>
  <c i="7" r="BK88"/>
  <c i="6" r="BK98"/>
  <c i="5" r="BK484"/>
  <c i="4" r="BK127"/>
  <c i="7" r="BK94"/>
  <c i="5" r="J336"/>
  <c r="J133"/>
  <c i="2" r="J130"/>
  <c i="9" r="J86"/>
  <c i="5" r="BK412"/>
  <c i="3" r="BK112"/>
  <c i="5" r="J475"/>
  <c r="J97"/>
  <c i="2" r="J105"/>
  <c i="5" r="BK632"/>
  <c r="J399"/>
  <c r="BK155"/>
  <c i="6" r="J95"/>
  <c i="5" r="J296"/>
  <c i="3" r="J82"/>
  <c i="5" r="J444"/>
  <c i="4" r="J249"/>
  <c i="2" r="BK102"/>
  <c i="5" r="J613"/>
  <c r="BK399"/>
  <c r="BK296"/>
  <c i="4" r="J127"/>
  <c i="5" r="BK649"/>
  <c r="BK171"/>
  <c i="2" r="J117"/>
  <c i="6" r="BK104"/>
  <c i="5" r="BK373"/>
  <c r="J171"/>
  <c i="3" r="J94"/>
  <c i="9" r="J107"/>
  <c i="4" r="J136"/>
  <c i="5" r="BK628"/>
  <c r="J373"/>
  <c i="2" r="J92"/>
  <c i="9" r="BK82"/>
  <c i="5" r="J452"/>
  <c i="2" r="J133"/>
  <c i="5" r="BK143"/>
  <c i="9" r="J99"/>
  <c i="6" r="J86"/>
  <c i="4" r="J171"/>
  <c i="5" r="BK535"/>
  <c r="BK300"/>
  <c i="3" r="BK94"/>
  <c i="6" r="BK92"/>
  <c i="5" r="BK304"/>
  <c r="BK125"/>
  <c i="7" r="J85"/>
  <c i="5" r="J535"/>
  <c r="BK475"/>
  <c r="J143"/>
  <c i="2" r="BK86"/>
  <c i="5" r="J607"/>
  <c r="J395"/>
  <c i="4" r="BK238"/>
  <c i="2" r="J89"/>
  <c i="9" l="1" r="J74"/>
  <c i="2" r="P85"/>
  <c i="3" r="P81"/>
  <c r="P80"/>
  <c i="1" r="AU56"/>
  <c i="4" r="R91"/>
  <c r="R225"/>
  <c r="R224"/>
  <c i="5" r="R215"/>
  <c r="R474"/>
  <c r="R572"/>
  <c i="2" r="T101"/>
  <c i="4" r="P140"/>
  <c r="BK225"/>
  <c r="J225"/>
  <c r="J69"/>
  <c i="5" r="P215"/>
  <c r="BK474"/>
  <c r="J474"/>
  <c r="J65"/>
  <c r="T521"/>
  <c r="R550"/>
  <c i="6" r="T85"/>
  <c i="7" r="T81"/>
  <c r="T80"/>
  <c i="2" r="T120"/>
  <c i="3" r="BK81"/>
  <c r="BK80"/>
  <c r="J80"/>
  <c r="J59"/>
  <c i="4" r="R140"/>
  <c i="5" r="R96"/>
  <c r="R493"/>
  <c r="R530"/>
  <c r="P638"/>
  <c i="6" r="R85"/>
  <c i="2" r="P101"/>
  <c i="4" r="T170"/>
  <c r="T201"/>
  <c i="5" r="P96"/>
  <c r="BK572"/>
  <c r="J572"/>
  <c r="J72"/>
  <c i="7" r="P81"/>
  <c r="P80"/>
  <c i="1" r="AU61"/>
  <c i="4" r="R170"/>
  <c r="P201"/>
  <c i="5" r="T96"/>
  <c r="P493"/>
  <c r="BK530"/>
  <c r="J530"/>
  <c r="J70"/>
  <c r="BK638"/>
  <c r="J638"/>
  <c r="J73"/>
  <c i="8" r="P81"/>
  <c r="P80"/>
  <c i="1" r="AU62"/>
  <c i="2" r="P120"/>
  <c i="3" r="R81"/>
  <c r="R80"/>
  <c i="4" r="P170"/>
  <c r="T225"/>
  <c r="T224"/>
  <c i="5" r="P355"/>
  <c r="BK521"/>
  <c r="J521"/>
  <c r="J69"/>
  <c r="BK550"/>
  <c r="J550"/>
  <c r="J71"/>
  <c i="6" r="P85"/>
  <c i="1" r="AU60"/>
  <c i="2" r="R85"/>
  <c i="4" r="P91"/>
  <c r="P90"/>
  <c i="5" r="BK355"/>
  <c r="J355"/>
  <c r="J64"/>
  <c r="T493"/>
  <c r="P530"/>
  <c r="T638"/>
  <c i="7" r="R81"/>
  <c r="R80"/>
  <c i="2" r="BK85"/>
  <c r="R120"/>
  <c i="3" r="T81"/>
  <c r="T80"/>
  <c i="4" r="BK140"/>
  <c r="J140"/>
  <c r="J62"/>
  <c r="P225"/>
  <c r="P224"/>
  <c i="5" r="BK215"/>
  <c r="J215"/>
  <c r="J62"/>
  <c r="BK493"/>
  <c r="J493"/>
  <c r="J68"/>
  <c r="R521"/>
  <c r="P550"/>
  <c i="6" r="BK85"/>
  <c r="J85"/>
  <c r="J63"/>
  <c i="2" r="BK120"/>
  <c r="J120"/>
  <c r="J63"/>
  <c i="4" r="BK170"/>
  <c r="J170"/>
  <c r="J63"/>
  <c r="R201"/>
  <c i="5" r="BK96"/>
  <c r="J96"/>
  <c r="J61"/>
  <c r="P474"/>
  <c r="P572"/>
  <c i="7" r="BK81"/>
  <c r="BK80"/>
  <c r="J80"/>
  <c r="J59"/>
  <c i="8" r="BK81"/>
  <c r="J81"/>
  <c r="J60"/>
  <c i="9" r="BK81"/>
  <c r="J81"/>
  <c r="J60"/>
  <c i="2" r="BK101"/>
  <c r="J101"/>
  <c r="J62"/>
  <c i="4" r="T140"/>
  <c i="5" r="T355"/>
  <c r="P521"/>
  <c r="T550"/>
  <c i="8" r="T81"/>
  <c r="T80"/>
  <c i="9" r="P81"/>
  <c r="P80"/>
  <c i="1" r="AU63"/>
  <c i="2" r="T85"/>
  <c r="T84"/>
  <c r="T83"/>
  <c i="4" r="BK91"/>
  <c r="J91"/>
  <c r="J61"/>
  <c r="BK201"/>
  <c r="J201"/>
  <c r="J66"/>
  <c i="5" r="R355"/>
  <c r="T530"/>
  <c r="R638"/>
  <c i="9" r="R81"/>
  <c r="R80"/>
  <c i="2" r="R101"/>
  <c i="4" r="T91"/>
  <c r="T90"/>
  <c r="T89"/>
  <c i="5" r="T215"/>
  <c r="T474"/>
  <c r="T572"/>
  <c i="8" r="R81"/>
  <c r="R80"/>
  <c i="9" r="T81"/>
  <c r="T80"/>
  <c i="2" r="J52"/>
  <c r="BE121"/>
  <c i="3" r="J52"/>
  <c r="BE100"/>
  <c i="4" r="BE166"/>
  <c r="BE192"/>
  <c r="BE231"/>
  <c r="BE249"/>
  <c i="5" r="BE101"/>
  <c r="BE155"/>
  <c r="BE381"/>
  <c r="BE412"/>
  <c r="BE428"/>
  <c r="BE569"/>
  <c r="BE639"/>
  <c r="BE649"/>
  <c i="6" r="BE98"/>
  <c r="BE104"/>
  <c r="BE119"/>
  <c r="BE128"/>
  <c i="7" r="F77"/>
  <c r="BE94"/>
  <c i="2" r="E73"/>
  <c r="BE89"/>
  <c i="3" r="BE91"/>
  <c r="BE115"/>
  <c i="4" r="BE118"/>
  <c r="BE136"/>
  <c r="BE176"/>
  <c r="BE226"/>
  <c r="BE244"/>
  <c i="5" r="BE362"/>
  <c r="BE387"/>
  <c r="BE395"/>
  <c r="BE407"/>
  <c r="BE460"/>
  <c r="BE499"/>
  <c i="6" r="BE101"/>
  <c i="7" r="BE91"/>
  <c i="8" r="J52"/>
  <c r="F77"/>
  <c i="2" r="BE114"/>
  <c i="3" r="F55"/>
  <c r="BE94"/>
  <c r="BE112"/>
  <c i="4" r="E48"/>
  <c r="BE181"/>
  <c i="5" r="J52"/>
  <c r="BE97"/>
  <c r="BE206"/>
  <c r="BE300"/>
  <c r="BE329"/>
  <c r="BE377"/>
  <c r="BE489"/>
  <c r="BE579"/>
  <c r="BE584"/>
  <c r="BE601"/>
  <c r="BE653"/>
  <c i="6" r="E50"/>
  <c i="8" r="BE88"/>
  <c i="9" r="BE86"/>
  <c i="2" r="BE98"/>
  <c r="BE111"/>
  <c i="4" r="BE112"/>
  <c i="5" r="BE133"/>
  <c r="BE191"/>
  <c r="BE284"/>
  <c r="BE314"/>
  <c r="BE345"/>
  <c r="BE391"/>
  <c r="BE471"/>
  <c r="BE506"/>
  <c r="BE518"/>
  <c r="BE551"/>
  <c r="BE573"/>
  <c r="BE589"/>
  <c r="BE628"/>
  <c r="BE645"/>
  <c r="BK488"/>
  <c r="J488"/>
  <c r="J66"/>
  <c i="7" r="E48"/>
  <c r="BE85"/>
  <c r="BE103"/>
  <c i="9" r="BE88"/>
  <c i="2" r="F55"/>
  <c r="BE108"/>
  <c r="BE130"/>
  <c r="BE133"/>
  <c i="3" r="BE82"/>
  <c r="BE97"/>
  <c i="4" r="BE127"/>
  <c r="BE141"/>
  <c r="BE171"/>
  <c r="BE187"/>
  <c i="5" r="BE105"/>
  <c r="BE143"/>
  <c r="BE247"/>
  <c r="BE547"/>
  <c r="BE560"/>
  <c i="6" r="F82"/>
  <c r="BE89"/>
  <c i="7" r="J74"/>
  <c i="2" r="BE92"/>
  <c r="BE105"/>
  <c r="BE127"/>
  <c i="3" r="E48"/>
  <c i="4" r="J52"/>
  <c r="BE92"/>
  <c r="BE212"/>
  <c i="5" r="E84"/>
  <c r="F91"/>
  <c r="BE110"/>
  <c r="BE165"/>
  <c r="BE366"/>
  <c r="BK652"/>
  <c r="J652"/>
  <c r="J74"/>
  <c i="6" r="BE95"/>
  <c r="BE125"/>
  <c r="BE131"/>
  <c i="7" r="BE88"/>
  <c i="8" r="BE85"/>
  <c i="2" r="BE102"/>
  <c i="4" r="BE99"/>
  <c r="BE202"/>
  <c i="5" r="BE171"/>
  <c r="BE318"/>
  <c r="BE425"/>
  <c r="BE440"/>
  <c r="BE448"/>
  <c r="BE480"/>
  <c i="6" r="BE110"/>
  <c r="BE116"/>
  <c i="8" r="E48"/>
  <c r="BE82"/>
  <c i="9" r="E48"/>
  <c r="F77"/>
  <c r="BE84"/>
  <c i="2" r="BE124"/>
  <c i="3" r="BE118"/>
  <c i="5" r="BE125"/>
  <c r="BE185"/>
  <c r="BE197"/>
  <c r="BE210"/>
  <c r="BE356"/>
  <c r="BE373"/>
  <c r="BE403"/>
  <c r="BE457"/>
  <c r="BE464"/>
  <c r="BE484"/>
  <c r="BE522"/>
  <c r="BE565"/>
  <c i="6" r="J56"/>
  <c r="BE122"/>
  <c i="7" r="BE97"/>
  <c i="2" r="BE86"/>
  <c r="BE95"/>
  <c i="3" r="BE85"/>
  <c r="BE106"/>
  <c i="4" r="BE151"/>
  <c i="5" r="BE194"/>
  <c r="BE201"/>
  <c r="BE296"/>
  <c r="BE399"/>
  <c r="BE527"/>
  <c r="BE531"/>
  <c r="BE556"/>
  <c r="BK335"/>
  <c r="J335"/>
  <c r="J63"/>
  <c i="6" r="BE86"/>
  <c r="BE92"/>
  <c i="7" r="BE82"/>
  <c r="BE100"/>
  <c i="9" r="BE95"/>
  <c r="BE103"/>
  <c r="BE105"/>
  <c r="BE107"/>
  <c i="2" r="BE117"/>
  <c i="3" r="BE88"/>
  <c i="4" r="F55"/>
  <c r="BE107"/>
  <c i="5" r="BE435"/>
  <c r="BE444"/>
  <c i="9" r="BE82"/>
  <c i="3" r="BE103"/>
  <c r="BE109"/>
  <c i="4" r="BE122"/>
  <c r="BE162"/>
  <c r="BE208"/>
  <c r="BE238"/>
  <c r="BK180"/>
  <c r="J180"/>
  <c r="J64"/>
  <c i="5" r="BE149"/>
  <c r="BE161"/>
  <c r="BE216"/>
  <c r="BE292"/>
  <c r="BE304"/>
  <c r="BE336"/>
  <c r="BE452"/>
  <c r="BE494"/>
  <c r="BE513"/>
  <c i="9" r="BE94"/>
  <c i="4" r="BE197"/>
  <c r="BE216"/>
  <c r="BE221"/>
  <c r="BK186"/>
  <c r="J186"/>
  <c r="J65"/>
  <c r="BK220"/>
  <c r="J220"/>
  <c r="J67"/>
  <c i="5" r="BE325"/>
  <c r="BE417"/>
  <c r="BE467"/>
  <c r="BE475"/>
  <c r="BE535"/>
  <c r="BE581"/>
  <c r="BE593"/>
  <c r="BE607"/>
  <c r="BE613"/>
  <c r="BE620"/>
  <c r="BE624"/>
  <c r="BE632"/>
  <c r="BE636"/>
  <c i="6" r="BE107"/>
  <c r="BE113"/>
  <c i="9" r="BE89"/>
  <c r="BE90"/>
  <c r="BE92"/>
  <c r="BE97"/>
  <c r="BE99"/>
  <c r="BE101"/>
  <c i="6" r="F38"/>
  <c i="1" r="BC60"/>
  <c i="8" r="F36"/>
  <c i="1" r="BC62"/>
  <c i="6" r="F39"/>
  <c i="1" r="BD60"/>
  <c i="4" r="F36"/>
  <c i="1" r="BC57"/>
  <c i="5" r="J34"/>
  <c i="1" r="AW59"/>
  <c i="3" r="F35"/>
  <c i="1" r="BB56"/>
  <c i="6" r="J36"/>
  <c i="1" r="AW60"/>
  <c i="4" r="F34"/>
  <c i="1" r="BA57"/>
  <c i="8" r="F37"/>
  <c i="1" r="BD62"/>
  <c i="9" r="F36"/>
  <c i="1" r="BC63"/>
  <c i="2" r="F34"/>
  <c i="1" r="BA55"/>
  <c i="3" r="J34"/>
  <c i="1" r="AW56"/>
  <c i="7" r="J34"/>
  <c i="1" r="AW61"/>
  <c i="4" r="F37"/>
  <c i="1" r="BD57"/>
  <c i="7" r="F34"/>
  <c i="1" r="BA61"/>
  <c i="6" r="F37"/>
  <c i="1" r="BB60"/>
  <c i="8" r="F34"/>
  <c i="1" r="BA62"/>
  <c i="2" r="J34"/>
  <c i="1" r="AW55"/>
  <c i="3" r="F36"/>
  <c i="1" r="BC56"/>
  <c i="2" r="F37"/>
  <c i="1" r="BD55"/>
  <c i="8" r="J34"/>
  <c i="1" r="AW62"/>
  <c i="3" r="F37"/>
  <c i="1" r="BD56"/>
  <c i="7" r="F35"/>
  <c i="1" r="BB61"/>
  <c i="2" r="F36"/>
  <c i="1" r="BC55"/>
  <c i="7" r="F37"/>
  <c i="1" r="BD61"/>
  <c i="5" r="F36"/>
  <c i="1" r="BC59"/>
  <c i="5" r="F35"/>
  <c i="1" r="BB59"/>
  <c i="9" r="F34"/>
  <c i="1" r="BA63"/>
  <c i="3" r="F34"/>
  <c i="1" r="BA56"/>
  <c i="9" r="F37"/>
  <c i="1" r="BD63"/>
  <c i="9" r="F35"/>
  <c i="1" r="BB63"/>
  <c i="5" r="F37"/>
  <c i="1" r="BD59"/>
  <c i="9" r="J34"/>
  <c i="1" r="AW63"/>
  <c r="AS54"/>
  <c i="8" r="F35"/>
  <c i="1" r="BB62"/>
  <c i="2" r="F35"/>
  <c i="1" r="BB55"/>
  <c i="6" r="F36"/>
  <c i="1" r="BA60"/>
  <c i="7" r="F36"/>
  <c i="1" r="BC61"/>
  <c i="5" r="F34"/>
  <c i="1" r="BA59"/>
  <c i="4" r="J34"/>
  <c i="1" r="AW57"/>
  <c i="4" r="F35"/>
  <c i="1" r="BB57"/>
  <c i="2" l="1" r="BK84"/>
  <c r="BK83"/>
  <c r="J83"/>
  <c r="R84"/>
  <c r="R83"/>
  <c i="5" r="R95"/>
  <c r="T492"/>
  <c r="T95"/>
  <c r="P492"/>
  <c r="P95"/>
  <c r="P94"/>
  <c i="1" r="AU59"/>
  <c i="5" r="R492"/>
  <c i="4" r="P89"/>
  <c i="1" r="AU57"/>
  <c i="4" r="R90"/>
  <c r="R89"/>
  <c i="2" r="P84"/>
  <c r="P83"/>
  <c i="1" r="AU55"/>
  <c i="8" r="BK80"/>
  <c r="J80"/>
  <c r="J59"/>
  <c i="2" r="J85"/>
  <c r="J61"/>
  <c i="7" r="J81"/>
  <c r="J60"/>
  <c i="3" r="J81"/>
  <c r="J60"/>
  <c i="4" r="BK90"/>
  <c r="J90"/>
  <c r="J60"/>
  <c r="BK224"/>
  <c r="J224"/>
  <c r="J68"/>
  <c i="5" r="BK95"/>
  <c r="J95"/>
  <c r="J60"/>
  <c i="9" r="BK80"/>
  <c r="J80"/>
  <c i="5" r="BK492"/>
  <c r="J492"/>
  <c r="J67"/>
  <c i="2" r="J33"/>
  <c i="1" r="AV55"/>
  <c r="AT55"/>
  <c i="7" r="J30"/>
  <c i="1" r="AG61"/>
  <c i="8" r="F33"/>
  <c i="1" r="AZ62"/>
  <c i="2" r="J30"/>
  <c i="1" r="AG55"/>
  <c i="9" r="J33"/>
  <c i="1" r="AV63"/>
  <c r="AT63"/>
  <c i="6" r="F35"/>
  <c i="1" r="AZ60"/>
  <c i="4" r="F33"/>
  <c i="1" r="AZ57"/>
  <c i="5" r="F33"/>
  <c i="1" r="AZ59"/>
  <c i="3" r="J33"/>
  <c i="1" r="AV56"/>
  <c r="AT56"/>
  <c i="2" r="F33"/>
  <c i="1" r="AZ55"/>
  <c i="5" r="J33"/>
  <c i="1" r="AV59"/>
  <c r="AT59"/>
  <c i="9" r="J30"/>
  <c i="1" r="AG63"/>
  <c r="AN63"/>
  <c i="6" r="J32"/>
  <c i="1" r="AG60"/>
  <c i="6" r="J35"/>
  <c i="1" r="AV60"/>
  <c r="AT60"/>
  <c i="9" r="F33"/>
  <c i="1" r="AZ63"/>
  <c i="7" r="F33"/>
  <c i="1" r="AZ61"/>
  <c r="AU58"/>
  <c i="8" r="J33"/>
  <c i="1" r="AV62"/>
  <c r="AT62"/>
  <c r="BC58"/>
  <c r="AY58"/>
  <c r="BB58"/>
  <c r="AX58"/>
  <c i="3" r="J30"/>
  <c i="1" r="AG56"/>
  <c r="AN56"/>
  <c r="BA58"/>
  <c r="AW58"/>
  <c i="3" r="F33"/>
  <c i="1" r="AZ56"/>
  <c i="4" r="J33"/>
  <c i="1" r="AV57"/>
  <c r="AT57"/>
  <c i="7" r="J33"/>
  <c i="1" r="AV61"/>
  <c r="AT61"/>
  <c r="BD58"/>
  <c i="5" l="1" r="T94"/>
  <c r="R94"/>
  <c i="7" r="J39"/>
  <c i="9" r="J39"/>
  <c i="3" r="J39"/>
  <c i="2" r="J39"/>
  <c i="6" r="J41"/>
  <c i="2" r="J84"/>
  <c r="J60"/>
  <c r="J59"/>
  <c i="1" r="AN55"/>
  <c i="4" r="BK89"/>
  <c r="J89"/>
  <c i="5" r="BK94"/>
  <c r="J94"/>
  <c i="9" r="J59"/>
  <c i="1" r="AN60"/>
  <c r="AN61"/>
  <c r="BA54"/>
  <c r="AW54"/>
  <c r="AK30"/>
  <c r="AZ58"/>
  <c r="AV58"/>
  <c r="AT58"/>
  <c r="AU54"/>
  <c r="BC54"/>
  <c r="W32"/>
  <c r="BD54"/>
  <c r="W33"/>
  <c i="5" r="J30"/>
  <c i="1" r="AG59"/>
  <c r="AN59"/>
  <c r="BB54"/>
  <c r="W31"/>
  <c i="8" r="J30"/>
  <c i="1" r="AG62"/>
  <c r="AN62"/>
  <c i="4" r="J30"/>
  <c i="1" r="AG57"/>
  <c r="AN57"/>
  <c i="4" l="1" r="J59"/>
  <c i="5" r="J59"/>
  <c i="4" r="J39"/>
  <c i="8" r="J39"/>
  <c i="5" r="J39"/>
  <c i="1" r="AX54"/>
  <c r="W30"/>
  <c r="AY54"/>
  <c r="AZ54"/>
  <c r="AV54"/>
  <c r="AK29"/>
  <c r="AG58"/>
  <c r="AN58"/>
  <c l="1" r="AG54"/>
  <c r="AK26"/>
  <c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<sst xmlns="http://schemas.openxmlformats.org/spreadsheetml/2006/main">
  <si>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</si>
  <si>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</si>
  <si>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</si>
  <si>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</si>
  <si>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</si>
  <si>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{9a3f95b7-2f9f-4a63-a28a-5580f4ac3adf}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</si>
  <si>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</si>
  <si>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</si>
  <si>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</si>
  <si>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</si>
  <si>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</si>
  <si>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</si>
  <si>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</si>
  <si>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</si>
  <si>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025111A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</si>
  <si>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</si>
  <si>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</si>
  <si>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MVE Chroustovice</t>
  </si>
  <si>
    <t>KSO:</t>
  </si>
  <si>
    <t/>
  </si>
  <si>
    <t>CC-CZ:</t>
  </si>
  <si>
    <t>Místo:</t>
  </si>
  <si>
    <t>Bývalý Chroustovický mlýn</t>
  </si>
  <si>
    <t>Datum:</t>
  </si>
  <si>
    <t>28. 1. 2026</t>
  </si>
  <si>
    <t>Zadavatel:</t>
  </si>
  <si>
    <t>IČ:</t>
  </si>
  <si>
    <t>60103370</t>
  </si>
  <si>
    <t>Odborné učiliště Chroustovice - Zámek 1</t>
  </si>
  <si>
    <t>DIČ:</t>
  </si>
  <si>
    <t>CZ60103370</t>
  </si>
  <si>
    <t>Účastník:</t>
  </si>
  <si>
    <t>Vyplň údaj</t>
  </si>
  <si>
    <t>Projektant:</t>
  </si>
  <si>
    <t>46347526</t>
  </si>
  <si>
    <t>AQUATIS a.s.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</si>
  <si>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</si>
  <si>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</si>
  <si>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</si>
  <si>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</si>
  <si>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</si>
  <si>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</si>
  <si>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</si>
  <si>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</si>
  <si>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</si>
  <si>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</si>
  <si>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</si>
  <si>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</si>
  <si>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</si>
  <si>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</si>
  <si>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</si>
  <si>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</si>
  <si>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</si>
  <si>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</si>
  <si>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</si>
  <si>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</si>
  <si>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</si>
  <si>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</si>
  <si>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</si>
  <si>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</si>
  <si>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</si>
  <si>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</si>
  <si>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</si>
  <si>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</si>
  <si>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</si>
  <si>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</si>
  <si>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</si>
  <si>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</si>
  <si>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</si>
  <si>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</si>
  <si>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</si>
  <si>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</si>
  <si>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</si>
  <si>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</si>
  <si>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</si>
  <si>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</si>
  <si>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</si>
  <si>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</si>
  <si>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</si>
  <si>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</si>
  <si>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</si>
  <si>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</si>
  <si>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Technologická část strojní</t>
  </si>
  <si>
    <t>PRO</t>
  </si>
  <si>
    <t>1</t>
  </si>
  <si>
    <t>{abcc6213-c410-45e8-b09c-ce2bf7a8f30b}</t>
  </si>
  <si>
    <t>2</t>
  </si>
  <si>
    <t>PS 02</t>
  </si>
  <si>
    <t>MVE – Technologická část elektro</t>
  </si>
  <si>
    <t>STA</t>
  </si>
  <si>
    <t>{6078cd95-120d-4b1d-bc60-c2c35d7f0b10}</t>
  </si>
  <si>
    <t>SO 01</t>
  </si>
  <si>
    <t>Přívodní kanál</t>
  </si>
  <si>
    <t>{de9f8d7d-acdd-4869-8e76-94b4497a1c8e}</t>
  </si>
  <si>
    <t>SO 02</t>
  </si>
  <si>
    <t>MVE</t>
  </si>
  <si>
    <t>{5bf52099-2bde-4c91-94dd-fc6bf1a58a62}</t>
  </si>
  <si>
    <t>Soupis</t>
  </si>
  <si>
    <t>###NOINSERT###</t>
  </si>
  <si>
    <t>SO 02.el</t>
  </si>
  <si>
    <t>Stavební elektroinstalace</t>
  </si>
  <si>
    <t>{6cc6b331-8fe2-4b9b-ba3a-c7a217f58480}</t>
  </si>
  <si>
    <t>SO 03</t>
  </si>
  <si>
    <t>Vyvedení výkonu</t>
  </si>
  <si>
    <t>{9592f12d-1287-4603-b1be-453de150ef58}</t>
  </si>
  <si>
    <t>SO 04</t>
  </si>
  <si>
    <t xml:space="preserve"> Úpravy na vtoku do náhonu</t>
  </si>
  <si>
    <t>{6af86a39-aad2-47bc-b7a6-2e9ca247cb37}</t>
  </si>
  <si>
    <t>VON</t>
  </si>
  <si>
    <t>Vedlejší a ostatní náklady</t>
  </si>
  <si>
    <t>{f8d2dbb6-ca92-4afd-a110-cddcb38d45e6}</t>
  </si>
  <si>
    <t>KRYCÍ LIST SOUPISU PRACÍ</t>
  </si>
  <si>
    <t>Objekt:</t>
  </si>
  <si>
    <t>PS 01 - Technologická část strojní</t>
  </si>
  <si>
    <t>REKAPITULACE ČLENĚNÍ SOUPISU PRACÍ</t>
  </si>
  <si>
    <t>Kód dílu - Popis</t>
  </si>
  <si>
    <t>Cena celkem [CZK]</t>
  </si>
  <si>
    <t>-1</t>
  </si>
  <si>
    <t>OST - Ostatní</t>
  </si>
  <si>
    <t xml:space="preserve">    DPS 01.1. - Přívod vody</t>
  </si>
  <si>
    <t xml:space="preserve">    DPS 01.2. - Strojovna MVE</t>
  </si>
  <si>
    <t xml:space="preserve">    03 -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</si>
  <si>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</si>
  <si>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</si>
  <si>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</si>
  <si>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</si>
  <si>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</si>
  <si>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</si>
  <si>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</si>
  <si>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</si>
  <si>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</si>
  <si>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</si>
  <si>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</si>
  <si>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</si>
  <si>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</si>
  <si>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</si>
  <si>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</si>
  <si>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</si>
  <si>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</si>
  <si>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DPS 01.1.</t>
  </si>
  <si>
    <t>Přívod vody</t>
  </si>
  <si>
    <t>K</t>
  </si>
  <si>
    <t>PS-R001</t>
  </si>
  <si>
    <t>jemné česle</t>
  </si>
  <si>
    <t>sada</t>
  </si>
  <si>
    <t>512</t>
  </si>
  <si>
    <t>338890616</t>
  </si>
  <si>
    <t>PP</t>
  </si>
  <si>
    <t>P</t>
  </si>
  <si>
    <t>Poznámka k položce:_x000d_
Viz příloha D.1.2.3 - Specifikace strojů a zařízení</t>
  </si>
  <si>
    <t>PS-R002</t>
  </si>
  <si>
    <t>čisticí stroj</t>
  </si>
  <si>
    <t>-242826558</t>
  </si>
  <si>
    <t>3</t>
  </si>
  <si>
    <t>PS-R003</t>
  </si>
  <si>
    <t>provizorní hrazení vtoku</t>
  </si>
  <si>
    <t>-378048203</t>
  </si>
  <si>
    <t>PS-R004</t>
  </si>
  <si>
    <t>stavidlo jalové propusti</t>
  </si>
  <si>
    <t>2125376405</t>
  </si>
  <si>
    <t>5</t>
  </si>
  <si>
    <t>PS-R004.1</t>
  </si>
  <si>
    <t>Uzávěr proplachování žlabu shrabků</t>
  </si>
  <si>
    <t>1509842450</t>
  </si>
  <si>
    <t>DPS 01.2.</t>
  </si>
  <si>
    <t>Strojovna MVE</t>
  </si>
  <si>
    <t>6</t>
  </si>
  <si>
    <t>PS-R005</t>
  </si>
  <si>
    <t>uzávěr před turbinou</t>
  </si>
  <si>
    <t>ks</t>
  </si>
  <si>
    <t>1138593190</t>
  </si>
  <si>
    <t>7</t>
  </si>
  <si>
    <t>PS-R006</t>
  </si>
  <si>
    <t>turbina</t>
  </si>
  <si>
    <t>-2131399684</t>
  </si>
  <si>
    <t>8</t>
  </si>
  <si>
    <t>PS-R007</t>
  </si>
  <si>
    <t>regulace</t>
  </si>
  <si>
    <t>845113132</t>
  </si>
  <si>
    <t>9</t>
  </si>
  <si>
    <t>PS-R008</t>
  </si>
  <si>
    <t>generátor</t>
  </si>
  <si>
    <t>-1316354684</t>
  </si>
  <si>
    <t>10</t>
  </si>
  <si>
    <t>PS-R009</t>
  </si>
  <si>
    <t>vyčerpání PV</t>
  </si>
  <si>
    <t>713487415</t>
  </si>
  <si>
    <t>11</t>
  </si>
  <si>
    <t>PS-R010</t>
  </si>
  <si>
    <t>provizorní hrazení výtoku</t>
  </si>
  <si>
    <t>511210215</t>
  </si>
  <si>
    <t>03</t>
  </si>
  <si>
    <t>03.1</t>
  </si>
  <si>
    <t>Realizační projekční dokumentace PS 01</t>
  </si>
  <si>
    <t>kpl.</t>
  </si>
  <si>
    <t>64</t>
  </si>
  <si>
    <t>-1097478736</t>
  </si>
  <si>
    <t>Realizační projekční dokumentace</t>
  </si>
  <si>
    <t>13</t>
  </si>
  <si>
    <t>03.2</t>
  </si>
  <si>
    <t>Průvodní dokumentace</t>
  </si>
  <si>
    <t>412943138</t>
  </si>
  <si>
    <t>Průvodní dokumentace - návod na obsluhu, provoz a údržbu zařízení, provozní předpisy</t>
  </si>
  <si>
    <t>14</t>
  </si>
  <si>
    <t>03.3</t>
  </si>
  <si>
    <t>Dokumentace skutečného provedení PS 01</t>
  </si>
  <si>
    <t>564043</t>
  </si>
  <si>
    <t>Dokumentace skutečného provedení PS01</t>
  </si>
  <si>
    <t>15</t>
  </si>
  <si>
    <t>03.4</t>
  </si>
  <si>
    <t>Plán zkoušek a testů</t>
  </si>
  <si>
    <t>1758550576</t>
  </si>
  <si>
    <t>16</t>
  </si>
  <si>
    <t>03.5</t>
  </si>
  <si>
    <t>Plánu uvedení zařízení do provozu</t>
  </si>
  <si>
    <t>-1957261804</t>
  </si>
  <si>
    <t>Plánu uvedení zařízení do provozu, také náklady na provedení zkoušek při uvedení MVE do provozu</t>
  </si>
  <si>
    <t>PS 02 - MVE – Technologická část elektro</t>
  </si>
  <si>
    <t>O01 - Technologická část elektro</t>
  </si>
  <si>
    <t>O01</t>
  </si>
  <si>
    <t>Technologická část elektro</t>
  </si>
  <si>
    <t>02.1</t>
  </si>
  <si>
    <t>Rozvaděč RG1</t>
  </si>
  <si>
    <t>-1512110502</t>
  </si>
  <si>
    <t xml:space="preserve">Poznámka k položce:_x000d_
Detailní popis položek  viz. Technické specifikace PS02</t>
  </si>
  <si>
    <t>02.2</t>
  </si>
  <si>
    <t>Rozvaděč DT1</t>
  </si>
  <si>
    <t>1852951658</t>
  </si>
  <si>
    <t>02.3</t>
  </si>
  <si>
    <t>Elektroměrový rozvaděč MVE</t>
  </si>
  <si>
    <t>-986142363</t>
  </si>
  <si>
    <t>02.4</t>
  </si>
  <si>
    <t>Čidla MaR</t>
  </si>
  <si>
    <t>kpl</t>
  </si>
  <si>
    <t>582175390</t>
  </si>
  <si>
    <t>02.5</t>
  </si>
  <si>
    <t>Propojovací kabeláž generátoru G1 a pomocných zařízení</t>
  </si>
  <si>
    <t>98697507</t>
  </si>
  <si>
    <t>02.6</t>
  </si>
  <si>
    <t>Kabelové trasy</t>
  </si>
  <si>
    <t>-332456165</t>
  </si>
  <si>
    <t>02.7</t>
  </si>
  <si>
    <t>Místní ovládací skříň vtoku</t>
  </si>
  <si>
    <t>-339834346</t>
  </si>
  <si>
    <t>02.8</t>
  </si>
  <si>
    <t>Odpuzovač ryb (bez elektrod)</t>
  </si>
  <si>
    <t>-1990232966</t>
  </si>
  <si>
    <t>02.9</t>
  </si>
  <si>
    <t>Uzemnění a ochranné pospojování</t>
  </si>
  <si>
    <t>527196153</t>
  </si>
  <si>
    <t>02.10</t>
  </si>
  <si>
    <t>Utěsnění prostupů z MVE</t>
  </si>
  <si>
    <t>-1515236110</t>
  </si>
  <si>
    <t>02.11</t>
  </si>
  <si>
    <t>Dodavatelská realizační dokumentace</t>
  </si>
  <si>
    <t>1284751430</t>
  </si>
  <si>
    <t>02.12</t>
  </si>
  <si>
    <t>Oživení, uvedení do provozu, zkoušky</t>
  </si>
  <si>
    <t>823881238</t>
  </si>
  <si>
    <t>02.13</t>
  </si>
  <si>
    <t>Revize elektrických zařízení</t>
  </si>
  <si>
    <t>1906456712</t>
  </si>
  <si>
    <t>bed_rov</t>
  </si>
  <si>
    <t>Bednění rovinné</t>
  </si>
  <si>
    <t>m2</t>
  </si>
  <si>
    <t>123,147</t>
  </si>
  <si>
    <t>beton_sut</t>
  </si>
  <si>
    <t>beton vybouraný</t>
  </si>
  <si>
    <t>m3</t>
  </si>
  <si>
    <t>8,58</t>
  </si>
  <si>
    <t>Izolace_Stena</t>
  </si>
  <si>
    <t>8,694</t>
  </si>
  <si>
    <t>odvoz_sut</t>
  </si>
  <si>
    <t>odvoz_suti</t>
  </si>
  <si>
    <t>t</t>
  </si>
  <si>
    <t>32,01</t>
  </si>
  <si>
    <t>podkladniB</t>
  </si>
  <si>
    <t>podkladní beton</t>
  </si>
  <si>
    <t>52,35</t>
  </si>
  <si>
    <t>sut_PB</t>
  </si>
  <si>
    <t>odvoz suti</t>
  </si>
  <si>
    <t>17,16</t>
  </si>
  <si>
    <t>sut_ZB</t>
  </si>
  <si>
    <t>suť železobetonu</t>
  </si>
  <si>
    <t>14,85</t>
  </si>
  <si>
    <t>SO 01 - Přívodní kanál</t>
  </si>
  <si>
    <t>výkop</t>
  </si>
  <si>
    <t>168,491</t>
  </si>
  <si>
    <t>zasyp</t>
  </si>
  <si>
    <t>85,574</t>
  </si>
  <si>
    <t>ZB_C3037</t>
  </si>
  <si>
    <t>Železobeton C 30/37</t>
  </si>
  <si>
    <t>38,886</t>
  </si>
  <si>
    <t>ŽB_trouba</t>
  </si>
  <si>
    <t>ŽB_trouba bourání</t>
  </si>
  <si>
    <t>m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</si>
  <si>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</si>
  <si>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</si>
  <si>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</si>
  <si>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</si>
  <si>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</si>
  <si>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</si>
  <si>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</si>
  <si>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</si>
  <si>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</si>
  <si>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</si>
  <si>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>HSV</t>
  </si>
  <si>
    <t>Práce a dodávky HSV</t>
  </si>
  <si>
    <t>Zemní práce</t>
  </si>
  <si>
    <t>131251104</t>
  </si>
  <si>
    <t>Hloubení jam nezapažených v hornině třídy těžitelnosti I skupiny 3 objem do 500 m3 strojně</t>
  </si>
  <si>
    <t>CS ÚRS 2025 02</t>
  </si>
  <si>
    <t>1388079119</t>
  </si>
  <si>
    <t>Hloubení nezapažených jam a zářezů strojně s urovnáním dna do předepsaného profilu a spádu v hornině třídy těžitelnosti I skupiny 3 přes 100 do 500 m3</t>
  </si>
  <si>
    <t>Online PSC</t>
  </si>
  <si>
    <t>https://podminky.urs.cz/item/CS_URS_2025_02/131251104</t>
  </si>
  <si>
    <t>VV</t>
  </si>
  <si>
    <t xml:space="preserve">Viz příloha D.1.1.2.1.1. a D.1.1.2.2.6. a D.1.1.2.2.7. </t>
  </si>
  <si>
    <t>12,9 "m2 - řez 6-6" *11,4</t>
  </si>
  <si>
    <t>7,39 "m2 - řez 5-5" *2,9</t>
  </si>
  <si>
    <t>Součet</t>
  </si>
  <si>
    <t>162251102</t>
  </si>
  <si>
    <t>Vodorovné přemístění přes 20 do 50 m výkopku/sypaniny z horniny třídy těžitelnosti I skupiny 1 až 3</t>
  </si>
  <si>
    <t>240359863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</si>
  <si>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</si>
  <si>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https://podminky.urs.cz/item/CS_URS_2025_02/162251102</t>
  </si>
  <si>
    <t>Přemístění na MD</t>
  </si>
  <si>
    <t>Přemístění z MD</t>
  </si>
  <si>
    <t>1622-R001</t>
  </si>
  <si>
    <t>Odklizení a uložení přebytku zeminy odpovídajícím zákonným způsobem</t>
  </si>
  <si>
    <t>390119829</t>
  </si>
  <si>
    <t xml:space="preserve">Položka zahrnuje kompletní odvoz a uložení (případně poplatek) dle možností zhotovitele, zejména:
 - svislé a vodorovné přemístění 
 - naložení na dopravní prostředek (případně překládání)
 - likvidace zákonným způsobem
</t>
  </si>
  <si>
    <t>-zasyp</t>
  </si>
  <si>
    <t>167151101</t>
  </si>
  <si>
    <t>Nakládání výkopku z hornin třídy těžitelnosti I skupiny 1 až 3 do 100 m3</t>
  </si>
  <si>
    <t>1876284763</t>
  </si>
  <si>
    <t>Nakládání, skládání a překládání neulehlého výkopku nebo sypaniny strojně nakládání, množství do 100 m3, z horniny třídy těžitelnosti I, skupiny 1 až 3</t>
  </si>
  <si>
    <t>https://podminky.urs.cz/item/CS_URS_2025_02/167151101</t>
  </si>
  <si>
    <t>Naložení na MD</t>
  </si>
  <si>
    <t>171251109</t>
  </si>
  <si>
    <t>Příplatek k ceně za prohození sypaniny strojně</t>
  </si>
  <si>
    <t>-298619677</t>
  </si>
  <si>
    <t>Uložení sypanin do násypů strojně Příplatek k ceně za prohození sypaniny</t>
  </si>
  <si>
    <t>https://podminky.urs.cz/item/CS_URS_2025_02/171251109</t>
  </si>
  <si>
    <t>171251201</t>
  </si>
  <si>
    <t>Uložení sypaniny na skládky nebo meziskládky</t>
  </si>
  <si>
    <t>1333403774</t>
  </si>
  <si>
    <t>Uložení sypaniny na skládky nebo meziskládky bez hutnění s upravením uložené sypaniny do předepsaného tvaru</t>
  </si>
  <si>
    <t>https://podminky.urs.cz/item/CS_URS_2025_02/171251201</t>
  </si>
  <si>
    <t>174151101</t>
  </si>
  <si>
    <t>Zásyp jam, šachet rýh nebo kolem objektů sypaninou se zhutněním</t>
  </si>
  <si>
    <t>-901869627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</si>
  <si>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</si>
  <si>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</si>
  <si>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 xml:space="preserve">Viz příloha D.1.1.2.1.1.  a D.1.1.2.2.7. </t>
  </si>
  <si>
    <t>6,5 "m2 - řez 6-6" *11,4</t>
  </si>
  <si>
    <t>3,28 "m2 - řez 5-5" *2,9</t>
  </si>
  <si>
    <t>Dorovnání terénu na kótu 256.10 m n.m. (s ohumusování na 256.30)</t>
  </si>
  <si>
    <t>6,54"m2"*0,3</t>
  </si>
  <si>
    <t>181951112</t>
  </si>
  <si>
    <t>Úprava pláně v hornině třídy těžitelnosti I skupiny 1 až 3 se zhutněním strojně</t>
  </si>
  <si>
    <t>-437846143</t>
  </si>
  <si>
    <t>Úprava pláně vyrovnáním výškových rozdílů strojně v hornině třídy těžitelnosti I, skupiny 1 až 3 se zhutněním</t>
  </si>
  <si>
    <t>https://podminky.urs.cz/item/CS_URS_2025_02/181951112</t>
  </si>
  <si>
    <t>Svislé a kompletní konstrukce</t>
  </si>
  <si>
    <t>321321116R</t>
  </si>
  <si>
    <t>Konstrukce vodních staveb ze ŽB mrazuvzdorného tř. C 30/37 - XC4, XF3, XA1</t>
  </si>
  <si>
    <t>95125181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</si>
  <si>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30/37 - XC4, XF3, XA1</t>
  </si>
  <si>
    <t>Stěny</t>
  </si>
  <si>
    <t>0,4*2,02*(3,15 +3,28) "ubíhající stěny 1:7,5 přívodního kanálu"</t>
  </si>
  <si>
    <t>0,4*2,12*(10,35+11,04) "stěny přívodního kanálu"</t>
  </si>
  <si>
    <t>0,4*2,6*0,3 "stěny přívodního kanálu"</t>
  </si>
  <si>
    <t>Dno</t>
  </si>
  <si>
    <t>38,1"m2"*0,4</t>
  </si>
  <si>
    <t>321351010</t>
  </si>
  <si>
    <t>Bednění konstrukcí vodních staveb rovinné - zřízení</t>
  </si>
  <si>
    <t>120056743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</si>
  <si>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</si>
  <si>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</si>
  <si>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>0,4*2,02+2,02*(3,15 +3,28)*2 "ubíhající stěny 1:7,5 přívodního kanálu"</t>
  </si>
  <si>
    <t>0,4*2,12+2,12*(10,35+11,04)*2 "stěny přívodního kanálu"</t>
  </si>
  <si>
    <t>0,4*0,4*2+2,6*0,3*4 "stěny přívodního kanálu"</t>
  </si>
  <si>
    <t>3,45*0,4</t>
  </si>
  <si>
    <t>321352010</t>
  </si>
  <si>
    <t>Bednění konstrukcí vodních staveb rovinné - odstranění</t>
  </si>
  <si>
    <t>-26640823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</si>
  <si>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</si>
  <si>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</si>
  <si>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321366111</t>
  </si>
  <si>
    <t>Výztuž železobetonových konstrukcí vodních staveb z oceli 10 505 D do 12 mm</t>
  </si>
  <si>
    <t>-2103054382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</si>
  <si>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</si>
  <si>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https://podminky.urs.cz/item/CS_URS_2025_02/321366111</t>
  </si>
  <si>
    <t>ZB_C3037*90 "kg/m3"/1000</t>
  </si>
  <si>
    <t>Vodorovné konstrukce</t>
  </si>
  <si>
    <t>451315115</t>
  </si>
  <si>
    <t>Podkladní nebo výplňová vrstva z betonu C 16/20 tl do 100 mm</t>
  </si>
  <si>
    <t>-9009179</t>
  </si>
  <si>
    <t>Podkladní a výplňové vrstvy z betonu prostého tloušťky do 100 mm, z betonu C 16/20</t>
  </si>
  <si>
    <t>https://podminky.urs.cz/item/CS_URS_2025_02/451315115</t>
  </si>
  <si>
    <t>52,35"m2"</t>
  </si>
  <si>
    <t>45131511R</t>
  </si>
  <si>
    <t>Výplňová vrstva z betonu C 16/20</t>
  </si>
  <si>
    <t>-336084035</t>
  </si>
  <si>
    <t xml:space="preserve">Viz příloha D.1.1.2.1.1.  a D.1.1.2.2.6. </t>
  </si>
  <si>
    <t>2,18 "m2"*1,22</t>
  </si>
  <si>
    <t>Vedení trubní dálková a přípojná</t>
  </si>
  <si>
    <t>810471811</t>
  </si>
  <si>
    <t>Bourání stávajícího potrubí z betonu DN přes 600 do 800</t>
  </si>
  <si>
    <t>442402148</t>
  </si>
  <si>
    <t>Bourání stávajícího potrubí z betonu v otevřeném výkopu DN přes 600 do 800</t>
  </si>
  <si>
    <t>https://podminky.urs.cz/item/CS_URS_2025_02/810471811</t>
  </si>
  <si>
    <t>Viz D.1.1.2.2.1</t>
  </si>
  <si>
    <t>Ostatní konstrukce a práce, bourání</t>
  </si>
  <si>
    <t>953334315</t>
  </si>
  <si>
    <t>Kombinovaný těsnící PVC pás s bobtnavým profilem do pracovních spar betonových kcí š 150 mm</t>
  </si>
  <si>
    <t>-1330663039</t>
  </si>
  <si>
    <t>Kombinovaný těsnící pás do pracovních spar betonových konstrukcí PVC pás s bobtnavým kruhovým profilem šířky 150 mm</t>
  </si>
  <si>
    <t>SO01</t>
  </si>
  <si>
    <t>14,47 "m"</t>
  </si>
  <si>
    <t>17</t>
  </si>
  <si>
    <t>961044111</t>
  </si>
  <si>
    <t>Bourání základů z betonu prostého</t>
  </si>
  <si>
    <t>1198035131</t>
  </si>
  <si>
    <t>https://podminky.urs.cz/item/CS_URS_2025_02/961044111</t>
  </si>
  <si>
    <t>"stávající opěrná zídka" 7,5*2,6*0,44</t>
  </si>
  <si>
    <t>18</t>
  </si>
  <si>
    <t>985131111</t>
  </si>
  <si>
    <t>Očištění ploch stěn, rubu kleneb a podlah tlakovou vodou</t>
  </si>
  <si>
    <t>580555710</t>
  </si>
  <si>
    <t>https://podminky.urs.cz/item/CS_URS_2025_02/985131111</t>
  </si>
  <si>
    <t>997</t>
  </si>
  <si>
    <t>Doprava suti a vybouraných hmot</t>
  </si>
  <si>
    <t>19</t>
  </si>
  <si>
    <t>997013501</t>
  </si>
  <si>
    <t>Odvoz suti a vybouraných hmot na skládku nebo meziskládku do 1 km se složením</t>
  </si>
  <si>
    <t>-1727848348</t>
  </si>
  <si>
    <t>Odvoz suti a vybouraných hmot na skládku nebo meziskládku se složením, na vzdálenost do 1 km</t>
  </si>
  <si>
    <t>https://podminky.urs.cz/item/CS_URS_2025_02/997013501</t>
  </si>
  <si>
    <t>20</t>
  </si>
  <si>
    <t>997013509</t>
  </si>
  <si>
    <t>Příplatek k odvozu suti a vybouraných hmot na skládku ZKD 1 km přes 1 km</t>
  </si>
  <si>
    <t>-583937360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</si>
  <si>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</si>
  <si>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</si>
  <si>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odvoz_sut*19 "celkem do 20 km"</t>
  </si>
  <si>
    <t>997013861</t>
  </si>
  <si>
    <t>Poplatek za uložení stavebního odpadu na recyklační skládce (skládkovné) z prostého betonu kód odpadu 17 01 01</t>
  </si>
  <si>
    <t>877385222</t>
  </si>
  <si>
    <t>Poplatek za uložení stavebního odpadu na recyklační skládce (skládkovné) z prostého betonu zatříděného do Katalogu odpadů pod kódem 17 01 01</t>
  </si>
  <si>
    <t>https://podminky.urs.cz/item/CS_URS_2025_02/997013861</t>
  </si>
  <si>
    <t>beton_sut *2,00</t>
  </si>
  <si>
    <t>22</t>
  </si>
  <si>
    <t>997013862</t>
  </si>
  <si>
    <t>Poplatek za uložení stavebního odpadu na recyklační skládce (skládkovné) z armovaného betonu kód odpadu 17 01 01</t>
  </si>
  <si>
    <t>-2068103415</t>
  </si>
  <si>
    <t>Poplatek za uložení stavebního odpadu na recyklační skládce (skládkovné) z armovaného betonu zatříděného do Katalogu odpadů pod kódem 17 01 01</t>
  </si>
  <si>
    <t>https://podminky.urs.cz/item/CS_URS_2025_02/997013862</t>
  </si>
  <si>
    <t>ŽB_trouba*1,0</t>
  </si>
  <si>
    <t>998</t>
  </si>
  <si>
    <t>Přesun hmot</t>
  </si>
  <si>
    <t>23</t>
  </si>
  <si>
    <t>998324011</t>
  </si>
  <si>
    <t>Přesun hmot pro objekty související se sypanými hrázemi a vodní elektrárny</t>
  </si>
  <si>
    <t>991070846</t>
  </si>
  <si>
    <t>Přesun hmot pro objekty budované v souvislosti se sypanými hrázemi a vodní elektrárny dopravní vzdálenost do 500 m</t>
  </si>
  <si>
    <t>https://podminky.urs.cz/item/CS_URS_2025_02/998324011</t>
  </si>
  <si>
    <t>PSV</t>
  </si>
  <si>
    <t>Práce a dodávky PSV</t>
  </si>
  <si>
    <t>713</t>
  </si>
  <si>
    <t>Izolace tepelné</t>
  </si>
  <si>
    <t>24</t>
  </si>
  <si>
    <t>713121111</t>
  </si>
  <si>
    <t>Montáž izolace tepelné podlah volně kladenými rohožemi, pásy, dílci, deskami 1 vrstva</t>
  </si>
  <si>
    <t>-1302921435</t>
  </si>
  <si>
    <t>Montáž tepelné izolace podlah rohožemi, pásy, deskami, dílci, bloky (izolační materiál ve specifikaci) kladenými volně jednovrstvá</t>
  </si>
  <si>
    <t>https://podminky.urs.cz/item/CS_URS_2025_02/713121111</t>
  </si>
  <si>
    <t>0,5*3,45 "XPS"</t>
  </si>
  <si>
    <t>25</t>
  </si>
  <si>
    <t>713131141</t>
  </si>
  <si>
    <t>Montáž izolace tepelné stěn lepením celoplošně rohoží, pásů, dílců, desek</t>
  </si>
  <si>
    <t>-668869506</t>
  </si>
  <si>
    <t>Montáž tepelné izolace stěn rohožemi, pásy, deskami, dílci, bloky (izolační materiál ve specifikaci) lepením celoplošně bez mechanického kotvení</t>
  </si>
  <si>
    <t>https://podminky.urs.cz/item/CS_URS_2025_02/713131141</t>
  </si>
  <si>
    <t>1,22*3,45 "XPS"</t>
  </si>
  <si>
    <t>1,3*3,45 "EPS"</t>
  </si>
  <si>
    <t>26</t>
  </si>
  <si>
    <t>M</t>
  </si>
  <si>
    <t>28376442</t>
  </si>
  <si>
    <t>deska XPS hrana rovná a strukturovaný povrch 300kPA λ=0,035 tl 80mm</t>
  </si>
  <si>
    <t>32</t>
  </si>
  <si>
    <t>-252341019</t>
  </si>
  <si>
    <t>1,22*3,45+0,5*3,45</t>
  </si>
  <si>
    <t>5,934*1,05 'Přepočtené koeficientem množství</t>
  </si>
  <si>
    <t>27</t>
  </si>
  <si>
    <t>28375938</t>
  </si>
  <si>
    <t>deska EPS 70 fasádní λ=0,039 tl 100mm</t>
  </si>
  <si>
    <t>-1212213478</t>
  </si>
  <si>
    <t>4,485*1,05 'Přepočtené koeficientem množství</t>
  </si>
  <si>
    <t>28</t>
  </si>
  <si>
    <t>998713101</t>
  </si>
  <si>
    <t>Přesun hmot tonážní pro izolace tepelné v objektech v do 6 m</t>
  </si>
  <si>
    <t>1215676621</t>
  </si>
  <si>
    <t>Přesun hmot pro izolace tepelné stanovený z hmotnosti přesunovaného materiálu vodorovná dopravní vzdálenost do 50 m s užitím mechanizace v objektech výšky do 6 m</t>
  </si>
  <si>
    <t>https://podminky.urs.cz/item/CS_URS_2025_02/998713101</t>
  </si>
  <si>
    <t>376,805</t>
  </si>
  <si>
    <t>bed_savek</t>
  </si>
  <si>
    <t>bednění_savek</t>
  </si>
  <si>
    <t>10,631</t>
  </si>
  <si>
    <t>bed_valc</t>
  </si>
  <si>
    <t>bednění válcově zakřivené</t>
  </si>
  <si>
    <t>2,856</t>
  </si>
  <si>
    <t>bed_zakr</t>
  </si>
  <si>
    <t>bednění zakřivené</t>
  </si>
  <si>
    <t>91,06</t>
  </si>
  <si>
    <t>C3037_MVE</t>
  </si>
  <si>
    <t>63,698</t>
  </si>
  <si>
    <t>dlazba</t>
  </si>
  <si>
    <t>Podlaha z dlaždic</t>
  </si>
  <si>
    <t>5,1</t>
  </si>
  <si>
    <t>SO 02 - MVE</t>
  </si>
  <si>
    <t>chranicky</t>
  </si>
  <si>
    <t>součet chraniček</t>
  </si>
  <si>
    <t>117,17</t>
  </si>
  <si>
    <t>68,818</t>
  </si>
  <si>
    <t>jimka_pytlu</t>
  </si>
  <si>
    <t>jimka z pytlu</t>
  </si>
  <si>
    <t>7,59</t>
  </si>
  <si>
    <t>lesen_podlaha</t>
  </si>
  <si>
    <t>26,56</t>
  </si>
  <si>
    <t>leseni</t>
  </si>
  <si>
    <t>Těžké pracovní lešení</t>
  </si>
  <si>
    <t>78,78</t>
  </si>
  <si>
    <t>leš_podpěr</t>
  </si>
  <si>
    <t>podpěrné lešení</t>
  </si>
  <si>
    <t>68</t>
  </si>
  <si>
    <t>nasyp_jimka</t>
  </si>
  <si>
    <t>22,692</t>
  </si>
  <si>
    <t>Ohum_rov</t>
  </si>
  <si>
    <t>ohumusovani prave strany PK</t>
  </si>
  <si>
    <t>1295,44</t>
  </si>
  <si>
    <t>podkladak</t>
  </si>
  <si>
    <t>71,719</t>
  </si>
  <si>
    <t>rozepreni_spiral</t>
  </si>
  <si>
    <t>2,258</t>
  </si>
  <si>
    <t>sejmutí_ornice</t>
  </si>
  <si>
    <t>1410</t>
  </si>
  <si>
    <t>UP_lice</t>
  </si>
  <si>
    <t>Úprava líce DS</t>
  </si>
  <si>
    <t>10,92</t>
  </si>
  <si>
    <t>220,687</t>
  </si>
  <si>
    <t>vykop_skala</t>
  </si>
  <si>
    <t>12,257</t>
  </si>
  <si>
    <t>zabradli_venkovni</t>
  </si>
  <si>
    <t>kg</t>
  </si>
  <si>
    <t>538,5</t>
  </si>
  <si>
    <t>zabradli_vnitrni</t>
  </si>
  <si>
    <t>80,95</t>
  </si>
  <si>
    <t>zasyp zeminou</t>
  </si>
  <si>
    <t>215,826</t>
  </si>
  <si>
    <t>117,119</t>
  </si>
  <si>
    <t>M12_150</t>
  </si>
  <si>
    <t>kus</t>
  </si>
  <si>
    <t>110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</si>
  <si>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</si>
  <si>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</si>
  <si>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</si>
  <si>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</si>
  <si>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</si>
  <si>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</si>
  <si>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115101201</t>
  </si>
  <si>
    <t>Čerpání vody na dopravní výšku do 10 m průměrný přítok do 500 l/min</t>
  </si>
  <si>
    <t>hod</t>
  </si>
  <si>
    <t>-1729113345</t>
  </si>
  <si>
    <t>Čerpání vody na dopravní výšku do 10 m s uvažovaným průměrným přítokem do 500 l/min</t>
  </si>
  <si>
    <t>https://podminky.urs.cz/item/CS_URS_2025_02/115101201</t>
  </si>
  <si>
    <t>24"h"*30"dni"*3"mesice" *1 "misto"</t>
  </si>
  <si>
    <t>115101301</t>
  </si>
  <si>
    <t>Pohotovost čerpací soupravy pro dopravní výšku do 10 m přítok do 500 l/min</t>
  </si>
  <si>
    <t>den</t>
  </si>
  <si>
    <t>662901796</t>
  </si>
  <si>
    <t>Pohotovost záložní čerpací soupravy pro dopravní výšku do 10 m s uvažovaným průměrným přítokem do 500 l/min</t>
  </si>
  <si>
    <t>https://podminky.urs.cz/item/CS_URS_2025_02/115101301</t>
  </si>
  <si>
    <t>30"dni"*3"mesice" *1 "misto"</t>
  </si>
  <si>
    <t>121151123</t>
  </si>
  <si>
    <t>Sejmutí ornice plochy přes 500 m2 tl vrstvy do 200 mm strojně</t>
  </si>
  <si>
    <t>1688884191</t>
  </si>
  <si>
    <t>Sejmutí ornice strojně při souvislé ploše přes 500 m2, tl. vrstvy do 200 mm</t>
  </si>
  <si>
    <t>Viz příloha C.2 a C.3</t>
  </si>
  <si>
    <t xml:space="preserve">1577,51"m2"- 167,51  "m2 cesta"</t>
  </si>
  <si>
    <t>610574873</t>
  </si>
  <si>
    <t xml:space="preserve">Viz příloha D.1.1.2.1.1.  a D.1.1.2.2.6. -D.1.1.2.2.2</t>
  </si>
  <si>
    <t>7,39 "m2 - řez 5-5" *3,35 "po vyústní zasypaného betonového potrubí"</t>
  </si>
  <si>
    <t>6,75 "m2 - řez 4-4" *2,39 "od počátku otevřeného koryta"</t>
  </si>
  <si>
    <t>(6,75+17,93)/2 "m2 - řez 4-4 až řez 1-1" *3,93</t>
  </si>
  <si>
    <t>(17,93+14,94)/2 "m2 - řez 1-1 až řez 2-2" *1,65</t>
  </si>
  <si>
    <t>(14,94+17,21)/2 "m2 - řez 2-2 až řez 3-3" *2,31</t>
  </si>
  <si>
    <t>(17,21+9,65)/2 "m2 - řez 3-3 - výtok konec" *3,23</t>
  </si>
  <si>
    <t>9,65"m2 - Výtok ukončení"*0,44</t>
  </si>
  <si>
    <t>5,25"m2 - dosvahování"*3,7</t>
  </si>
  <si>
    <t>Mezisoučet</t>
  </si>
  <si>
    <t>131451103</t>
  </si>
  <si>
    <t>Hloubení jam nezapažených v hornině třídy těžitelnosti II skupiny 5 objem do 100 m3 strojně</t>
  </si>
  <si>
    <t>412853684</t>
  </si>
  <si>
    <t>Hloubení nezapažených jam a zářezů strojně s urovnáním dna do předepsaného profilu a spádu v hornině třídy těžitelnosti II skupiny 5 přes 50 do 100 m3</t>
  </si>
  <si>
    <t>https://podminky.urs.cz/item/CS_URS_2025_02/131451103</t>
  </si>
  <si>
    <t>(0+2,45)/2 "m2 - řez 1-1 až řez 2-2" *0,92</t>
  </si>
  <si>
    <t>(2,45+3,18)/2 "m2 - řez 2-2 až řez 3-3" *2,31</t>
  </si>
  <si>
    <t>(3,18+0)/2 "m2 - řez 3-3 - výtok konec" *2,91</t>
  </si>
  <si>
    <t>-853199962</t>
  </si>
  <si>
    <t>sejmutí_ornice*0,2</t>
  </si>
  <si>
    <t>(Ohum_rov)*0,2</t>
  </si>
  <si>
    <t>1567168653</t>
  </si>
  <si>
    <t>výkop + vykop_skala</t>
  </si>
  <si>
    <t>sejmutí_ornice*0,2-(Ohum_rov)*0,2</t>
  </si>
  <si>
    <t>167151111</t>
  </si>
  <si>
    <t>Nakládání výkopku z hornin třídy těžitelnosti I skupiny 1 až 3 přes 100 m3</t>
  </si>
  <si>
    <t>-1477063444</t>
  </si>
  <si>
    <t>Nakládání, skládání a překládání neulehlého výkopku nebo sypaniny strojně nakládání, množství přes 100 m3, z hornin třídy těžitelnosti I, skupiny 1 až 3</t>
  </si>
  <si>
    <t>171151131</t>
  </si>
  <si>
    <t>Uložení sypaniny z hornin nesoudržných a soudržných střídavě do násypů zhutněných strojně</t>
  </si>
  <si>
    <t>-995344299</t>
  </si>
  <si>
    <t>Uložení sypanin do násypů strojně s rozprostřením sypaniny ve vrstvách a s hrubým urovnáním zhutněných z hornin nesoudržných a soudržných střídavě ukládaných</t>
  </si>
  <si>
    <t>https://podminky.urs.cz/item/CS_URS_2025_02/171151131</t>
  </si>
  <si>
    <t>Viz D.1.1.2.2.1 a D.1.1.2.1.2.</t>
  </si>
  <si>
    <t>Násyp hráze v SO01 pro realizaci MVE</t>
  </si>
  <si>
    <t>3,05"m2"*6,2*1,2 "20% předpoklad nerovnosti terénu"</t>
  </si>
  <si>
    <t>-1281381113</t>
  </si>
  <si>
    <t>-1146190064</t>
  </si>
  <si>
    <t>1894449218</t>
  </si>
  <si>
    <t>Poznámka k položce:_x000d_
Postup stabilizace viz souhrnná technická zpráva B (např. kapitola B.2.6.1.3.2. Konstrukční řešení nového plata)</t>
  </si>
  <si>
    <t>3,28 "m2 - řez 5-5" *3,35 "po vyústní zasypaného betonového potrubí"</t>
  </si>
  <si>
    <t>12,48 "m2 - řez 4-4" *2,39 "od počátku otevřeného koryta"</t>
  </si>
  <si>
    <t>(12,48+12,88)/2 "m2 - řez 4-4 až řez 1-1" *3,93</t>
  </si>
  <si>
    <t>(12,88+13,02)/2 "m2 - řez 1-1 až řez 2-2" *1,65</t>
  </si>
  <si>
    <t>(13,02+18,93)/2 "m2 - řez 2-2 až řez 3-3" *2,31</t>
  </si>
  <si>
    <t>(18,93+8,23)/2 "m2 - řez 3-3 - výtok konec" *3,23</t>
  </si>
  <si>
    <t>8,23 "m2 - Výtok ukončení"*0,44</t>
  </si>
  <si>
    <t>181351113</t>
  </si>
  <si>
    <t>Rozprostření ornice tl vrstvy do 200 mm pl přes 500 m2 v rovině nebo ve svahu do 1:5 strojně</t>
  </si>
  <si>
    <t>87239900</t>
  </si>
  <si>
    <t>Rozprostření a urovnání ornice v rovině nebo ve svahu sklonu do 1:5 strojně při souvislé ploše přes 500 m2, tl. vrstvy do 200 mm</t>
  </si>
  <si>
    <t>https://podminky.urs.cz/item/CS_URS_2025_02/181351113</t>
  </si>
  <si>
    <t>Viz C.3 a C.2. - obnova terénu záboru</t>
  </si>
  <si>
    <t xml:space="preserve">1452,32"m2"+ 10,63"m2" - 167,51  "m2 cesta" </t>
  </si>
  <si>
    <t>181411121</t>
  </si>
  <si>
    <t>Založení lučního trávníku výsevem pl do 1000 m2 v rovině a ve svahu do 1:5</t>
  </si>
  <si>
    <t>-447327878</t>
  </si>
  <si>
    <t>Založení trávníku na půdě předem připravené plochy do 1000 m2 výsevem včetně utažení lučního v rovině nebo na svahu do 1:5</t>
  </si>
  <si>
    <t>00572472</t>
  </si>
  <si>
    <t>osivo směs travní krajinná-rovinná</t>
  </si>
  <si>
    <t>1877208944</t>
  </si>
  <si>
    <t>Ohum_rov*300/10000 "300 kg/ha"</t>
  </si>
  <si>
    <t>181951111</t>
  </si>
  <si>
    <t>Úprava pláně v hornině třídy těžitelnosti I skupiny 1 až 3 bez zhutnění strojně</t>
  </si>
  <si>
    <t>-419538667</t>
  </si>
  <si>
    <t>Úprava pláně vyrovnáním výškových rozdílů strojně v hornině třídy těžitelnosti I, skupiny 1 až 3 bez zhutnění</t>
  </si>
  <si>
    <t>https://podminky.urs.cz/item/CS_URS_2025_02/181951111</t>
  </si>
  <si>
    <t>-1463126447</t>
  </si>
  <si>
    <t>185803111</t>
  </si>
  <si>
    <t>Ošetření trávníku shrabáním v rovině a svahu do 1:5</t>
  </si>
  <si>
    <t>1608356822</t>
  </si>
  <si>
    <t>Ošetření trávníku jednorázové v rovině nebo na svahu do 1:5</t>
  </si>
  <si>
    <t>https://podminky.urs.cz/item/CS_URS_2025_02/185803111</t>
  </si>
  <si>
    <t>185804312</t>
  </si>
  <si>
    <t>Zalití rostlin vodou plocha přes 20 m2</t>
  </si>
  <si>
    <t>199327479</t>
  </si>
  <si>
    <t>Zalití rostlin vodou plochy záhonů jednotlivě přes 20 m2</t>
  </si>
  <si>
    <t>https://podminky.urs.cz/item/CS_URS_2025_02/185804312</t>
  </si>
  <si>
    <t>3*0,010*(Ohum_rov)</t>
  </si>
  <si>
    <t>zalití</t>
  </si>
  <si>
    <t>-224137246</t>
  </si>
  <si>
    <t>Viz přílohy D.1.1.2.1.1. až D.1.1.2.2.9</t>
  </si>
  <si>
    <t>VTOK</t>
  </si>
  <si>
    <t>Vtok - stěny</t>
  </si>
  <si>
    <t xml:space="preserve">22,92 "m2"*0,4 "stěny" *2 </t>
  </si>
  <si>
    <t>-0,8"m2"*0,6"m" "- otvor do jímky proplachu"</t>
  </si>
  <si>
    <t xml:space="preserve">+0,63"m2"*2,30"m  - stěna jímky proplachu"</t>
  </si>
  <si>
    <t>Vtok - dno</t>
  </si>
  <si>
    <t>3,25"m2" *3,3"šířka" "Dno"</t>
  </si>
  <si>
    <t>2,85 "m2 - připetonáka na dně - směřoání splavenin do jalové propusti"*0,2</t>
  </si>
  <si>
    <t>+0,81"m2"*0,4"m" - (0,16"m2"*0,3"m vtok") -(0,04"m2"*0,15"m odvodňovací potrubí")</t>
  </si>
  <si>
    <t>-(0,32"m2"*0,15"m odvodňovací potrubí")</t>
  </si>
  <si>
    <t>Vtok - kce nátoku</t>
  </si>
  <si>
    <t>(0,165"m2"*2,53+0,16"m2"*1,3) +(0,04"m2"*1,8+0,56"m2"*0,3+(1,28"m2"*0,3)) "Středový pilíř"</t>
  </si>
  <si>
    <t>2,95 "m2"*1,4 "Nátok mezi pilýřem a stěnou" - rozepreni_spiral</t>
  </si>
  <si>
    <t>0,53"m2"*0,8 "vtok na proplach - pilíř stavidla + stropní deska"</t>
  </si>
  <si>
    <t>4,96"m2"*3,7 "dno + část stěny vtoku"</t>
  </si>
  <si>
    <t>0,74"m2"*1,6 "podklad pod savkou"</t>
  </si>
  <si>
    <t>7,3"m2"*4,5 +3,34"m2"*0,85 "obvodove steny" - 3,7*0,4*2,4"duplicitní část se stěnou vtoku"</t>
  </si>
  <si>
    <t>-(0,81*0,4+0,88*0,59)/2*2,0 "odečer savky"</t>
  </si>
  <si>
    <t>1,0"m2"*4,6 "štěrková propust"</t>
  </si>
  <si>
    <t xml:space="preserve">27,0"m2"*0,3 +1,68"m2"*0,1"stopní deska" </t>
  </si>
  <si>
    <t>VÝTOK</t>
  </si>
  <si>
    <t>1,82"m2"*3,30"m" "Dno"</t>
  </si>
  <si>
    <t>16,31"m2"*0,40"m"*2"ks" "stěny"</t>
  </si>
  <si>
    <t>808428343</t>
  </si>
  <si>
    <t>Poznámka k položce:_x000d_
Položka zahrnuje i opatření bednění lištami pro provedení zkosení hran betonových konstrukcí a okapniček.</t>
  </si>
  <si>
    <t xml:space="preserve">(22,65 "m2"*2 + 0,4*(2,6+4,7))*2"ks" </t>
  </si>
  <si>
    <t>-2"m"*0,6"m"*2 "- otvor do jímky proplachu"</t>
  </si>
  <si>
    <t xml:space="preserve">+2,4"m"*2,3"m stěna jímky proplachu vnější" </t>
  </si>
  <si>
    <t xml:space="preserve">+1,8"m"*1,9"m stěna jímky proplachu vnitřní" </t>
  </si>
  <si>
    <t xml:space="preserve">+1,6"m"*0,3"m vtok jímky proplachu vnitřní" </t>
  </si>
  <si>
    <t>4,7*2,5 "Dno"</t>
  </si>
  <si>
    <t>3,0*1,4 -(1,5*1,4) "nátok"</t>
  </si>
  <si>
    <t>(0,4*3,72*2)+0,63"m2"*2 "Středový pilíř"</t>
  </si>
  <si>
    <t>(1,0+1,7)*2,5 "shrabky - stěny"</t>
  </si>
  <si>
    <t>4,25*0,8 "stěna pro stavidlový uzávěr proplachu"</t>
  </si>
  <si>
    <t>1,55*0,3 "bednění hran podesty nad proplachem" + 0,6"m2 - podbedneni"</t>
  </si>
  <si>
    <t>Speciální bednění (např. vztlakové)</t>
  </si>
  <si>
    <t>0,9*1,4 "pod jemnými česly - dno"</t>
  </si>
  <si>
    <t>1,55*1,6+0,74"m2"*1,6 "podklad pod savkou"</t>
  </si>
  <si>
    <t>16,6*4,0 -1,6*0,46"odečet bloku savky" -0,3*4,6 "deska štěrkové propusti" "vnitřní stěny"</t>
  </si>
  <si>
    <t>0*5,25+27,9"m2"*2 "vnější stěny"</t>
  </si>
  <si>
    <t>0,8*4,6+1,6*2*4,6 "štěrková propust"</t>
  </si>
  <si>
    <t xml:space="preserve">13,77"m2"+7,6*0,4"stopní deska" </t>
  </si>
  <si>
    <t>1,82"m2"*2"ks"+(3,30*0,40)+11,01"m2"</t>
  </si>
  <si>
    <t>stěny- 2ks</t>
  </si>
  <si>
    <t>(1,35 *4,05 + 2,55*3,63+0,50*3,20)*4 + (3,20*0,4)*2</t>
  </si>
  <si>
    <t>321351020</t>
  </si>
  <si>
    <t>Bednění konstrukcí vodních staveb válcově zakřivené - zřízení</t>
  </si>
  <si>
    <t>-218597076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</si>
  <si>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</si>
  <si>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https://podminky.urs.cz/item/CS_URS_2025_02/321351020</t>
  </si>
  <si>
    <t>0,47*(1,3+1,8) "Středový pilíř"</t>
  </si>
  <si>
    <t>0,15*2,5 "shrabky"</t>
  </si>
  <si>
    <t>bedneni_obl</t>
  </si>
  <si>
    <t>0,32*3,20 "stěny výtoku"</t>
  </si>
  <si>
    <t>1491822389</t>
  </si>
  <si>
    <t>321352020</t>
  </si>
  <si>
    <t>Bednění konstrukcí vodních staveb válcově zakřivené - odstranění</t>
  </si>
  <si>
    <t>-1260981482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</si>
  <si>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</si>
  <si>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https://podminky.urs.cz/item/CS_URS_2025_02/321352020</t>
  </si>
  <si>
    <t>321352030</t>
  </si>
  <si>
    <t>Bednění konstrukcí vodních staveb jinak zakřivené - odstranění</t>
  </si>
  <si>
    <t>-1308838876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</si>
  <si>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jinak zakřivených než válcově</t>
  </si>
  <si>
    <t>https://podminky.urs.cz/item/CS_URS_2025_02/321352030</t>
  </si>
  <si>
    <t>321356111</t>
  </si>
  <si>
    <t>Bednění konstrukcí spirál a savek - zřízení</t>
  </si>
  <si>
    <t>-957240041</t>
  </si>
  <si>
    <t>Bednění konstrukcí spirál a savek jakéhokoliv tvaru a výšky zřízení</t>
  </si>
  <si>
    <t>https://podminky.urs.cz/item/CS_URS_2025_02/321356111</t>
  </si>
  <si>
    <t xml:space="preserve">Viz příloha D.1.1.2.1.2 a D.1.1.2.1.1 </t>
  </si>
  <si>
    <t>Nátok na potrubí</t>
  </si>
  <si>
    <t>1,31*1,21*2</t>
  </si>
  <si>
    <t>1,23*1,53*2</t>
  </si>
  <si>
    <t>1,77*1,2</t>
  </si>
  <si>
    <t>1,3*1,21</t>
  </si>
  <si>
    <t>321356121</t>
  </si>
  <si>
    <t>Bednění konstrukcí spirál a savek - odstranění</t>
  </si>
  <si>
    <t>1303425019</t>
  </si>
  <si>
    <t>Bednění konstrukcí spirál a savek jakéhokoliv tvaru a výšky odstranění</t>
  </si>
  <si>
    <t>https://podminky.urs.cz/item/CS_URS_2025_02/321356121</t>
  </si>
  <si>
    <t>321356910</t>
  </si>
  <si>
    <t>Příplatek za zřízení rozepření spirál a savek objemu do 100 m3</t>
  </si>
  <si>
    <t>1150986445</t>
  </si>
  <si>
    <t>Bednění konstrukcí spirál a savek jakéhokoliv tvaru a výšky Příplatek k ceně -6111 za zřízení rozepření při objemu jednotlivě do 100 m3</t>
  </si>
  <si>
    <t>https://podminky.urs.cz/item/CS_URS_2025_02/321356910</t>
  </si>
  <si>
    <t>1,23*1,53*1,2</t>
  </si>
  <si>
    <t>29</t>
  </si>
  <si>
    <t>321356930</t>
  </si>
  <si>
    <t>Příplatek za odstranění rozepření spirál a savek objemu do 100 m3</t>
  </si>
  <si>
    <t>-761662079</t>
  </si>
  <si>
    <t>Bednění konstrukcí spirál a savek jakéhokoliv tvaru a výšky Příplatek k ceně -6121 za odstranění rozepření při objemu jednotlivě do 100 m3</t>
  </si>
  <si>
    <t>https://podminky.urs.cz/item/CS_URS_2025_02/321356930</t>
  </si>
  <si>
    <t>30</t>
  </si>
  <si>
    <t>-1807387994</t>
  </si>
  <si>
    <t>(ZB_C3037-C3037_MVE)*90/1000 "90 kg/m3"</t>
  </si>
  <si>
    <t xml:space="preserve">C3037_MVE*110/1000 "110 kg/m3" </t>
  </si>
  <si>
    <t>31</t>
  </si>
  <si>
    <t>366123058</t>
  </si>
  <si>
    <t>7,84*3,5 "Vtok"</t>
  </si>
  <si>
    <t>5,77*4,7 "MVE"</t>
  </si>
  <si>
    <t>1,3*1,30"m" "jímka proplachu"</t>
  </si>
  <si>
    <t>4,55*3,4 "vytok"</t>
  </si>
  <si>
    <t>-759267315</t>
  </si>
  <si>
    <t>Pod MVE</t>
  </si>
  <si>
    <t>1,0*0,3*0,44 "před řezem 2-2"</t>
  </si>
  <si>
    <t>(1,0+4,85)/2*0,3*1,65 "řez 2-2 až řez 1-1 "</t>
  </si>
  <si>
    <t>4,85*0,3*1,77 "od řezu 1-1"</t>
  </si>
  <si>
    <t>Mezi MVE a stávající budovou</t>
  </si>
  <si>
    <t>0,51"m2"*12,9</t>
  </si>
  <si>
    <t>33</t>
  </si>
  <si>
    <t>931994142</t>
  </si>
  <si>
    <t>Těsnění dilatační spáry betonové konstrukce polyuretanovým tmelem do pl 4,0 cm2</t>
  </si>
  <si>
    <t>768151246</t>
  </si>
  <si>
    <t>Těsnění spáry betonové konstrukce pásy, profily, tmely tmelem polyuretanovým spáry dilatační do 4,0 cm2</t>
  </si>
  <si>
    <t>https://podminky.urs.cz/item/CS_URS_2025_02/931994142</t>
  </si>
  <si>
    <t>Viz příloha D.2.3.5</t>
  </si>
  <si>
    <t>1,00+0,40+2,50+(2,20*2)+0,40+1,22+1,00</t>
  </si>
  <si>
    <t>34</t>
  </si>
  <si>
    <t>931994151</t>
  </si>
  <si>
    <t>Těsnění spáry betonové konstrukce spárovým profilem průřezu 20/20 mm</t>
  </si>
  <si>
    <t>-1509074951</t>
  </si>
  <si>
    <t>Těsnění spáry betonové konstrukce pásy, profily, tmely spárovým profilem průřezu 20/20 mm</t>
  </si>
  <si>
    <t>https://podminky.urs.cz/item/CS_URS_2025_02/931994151</t>
  </si>
  <si>
    <t>35</t>
  </si>
  <si>
    <t>941121111</t>
  </si>
  <si>
    <t>Montáž lešení řadového trubkového těžkého s podlahami zatížení do 300 kg/m2 š od 1,5 do 1,8 m v do 10 m</t>
  </si>
  <si>
    <t>-1950771932</t>
  </si>
  <si>
    <t>Lešení řadové trubkové těžké pracovní s podlahami z fošen nebo dílců min. tl. 38 mm, s provozním zatížením tř. 4 do 300 kg/m2 šířky tř. W15 od 1,5 do 1,8 m výšky do 10 m montáž</t>
  </si>
  <si>
    <t>https://podminky.urs.cz/item/CS_URS_2025_02/941121111</t>
  </si>
  <si>
    <t>Pomocné lešení</t>
  </si>
  <si>
    <t>23,1*2"ks" "Vtok"</t>
  </si>
  <si>
    <t>16,29 *2 "ks" "Výtok"</t>
  </si>
  <si>
    <t>36</t>
  </si>
  <si>
    <t>941121211</t>
  </si>
  <si>
    <t>Příplatek k lešení řadovému trubkovému těžkému s podlahami do 300 kg/m2 š od 1,5 do 1,8 m v do 10 m za každý den použití</t>
  </si>
  <si>
    <t>-872290944</t>
  </si>
  <si>
    <t>Lešení řadové trubkové těžké pracovní s podlahami z fošen nebo dílců min. tl. 38 mm, s provozním zatížením tř. 4 do 300 kg/m2 šířky tř. W15 od 1,5 do 1,8 m výšky do 10 m příplatek za každý den použití</t>
  </si>
  <si>
    <t>https://podminky.urs.cz/item/CS_URS_2025_02/941121211</t>
  </si>
  <si>
    <t>leseni*30*3</t>
  </si>
  <si>
    <t>37</t>
  </si>
  <si>
    <t>941121811</t>
  </si>
  <si>
    <t>Demontáž lešení řadového trubkového těžkého s podlahami zatížení do 300 kg/m2 š od 1,5 do 1,8 m v do 10 m</t>
  </si>
  <si>
    <t>-1742490699</t>
  </si>
  <si>
    <t>Lešení řadové trubkové těžké pracovní s podlahami z fošen nebo dílců min. tl. 38 mm, s provozním zatížením tř. 4 do 300 kg/m2 šířky tř. W15 od 1,5 do 1,8 m výšky do 10 m demontáž</t>
  </si>
  <si>
    <t>https://podminky.urs.cz/item/CS_URS_2025_02/941121811</t>
  </si>
  <si>
    <t>38</t>
  </si>
  <si>
    <t>943121111</t>
  </si>
  <si>
    <t>Montáž lešení prostorového trubkového těžkého bez podlah zatížení přes 200 do 300 kg/m2 v do 20 m</t>
  </si>
  <si>
    <t>57258208</t>
  </si>
  <si>
    <t>Lešení prostorové trubkové těžké pracovní nebo podpěrné bez podlah s provozním zatížením tř. 4 přes 200 do 300 kg/m2 výšky do 20 m montáž</t>
  </si>
  <si>
    <t>https://podminky.urs.cz/item/CS_URS_2025_02/943121111</t>
  </si>
  <si>
    <t>Podpěrné lešení</t>
  </si>
  <si>
    <t>17,0"m2"*4,0 "MVE"</t>
  </si>
  <si>
    <t>39</t>
  </si>
  <si>
    <t>943121211</t>
  </si>
  <si>
    <t>Příplatek k lešení prostorovému trubkovému těžkému bez podlah přes 200 do 300 kg/m2 v 20 m za každý den použití</t>
  </si>
  <si>
    <t>1954576281</t>
  </si>
  <si>
    <t>Lešení prostorové trubkové těžké pracovní nebo podpěrné bez podlah s provozním zatížením tř. 4 přes 200 do 300 kg/m2 výšky do 20 m příplatek k ceně za každý den použití</t>
  </si>
  <si>
    <t>https://podminky.urs.cz/item/CS_URS_2025_02/943121211</t>
  </si>
  <si>
    <t>leš_podpěr*30</t>
  </si>
  <si>
    <t>40</t>
  </si>
  <si>
    <t>943121811</t>
  </si>
  <si>
    <t>Demontáž lešení prostorového trubkového těžkého bez podlah zatížení tř. 4 přes 200 do 300 kg/m2 v do 20 m</t>
  </si>
  <si>
    <t>-333742820</t>
  </si>
  <si>
    <t>Lešení prostorové trubkové těžké pracovní nebo podpěrné bez podlah s provozním zatížením tř. 4 přes 200 do 300 kg/m2 výšky do 20 m demontáž</t>
  </si>
  <si>
    <t>https://podminky.urs.cz/item/CS_URS_2025_02/943121811</t>
  </si>
  <si>
    <t>41</t>
  </si>
  <si>
    <t>949211111</t>
  </si>
  <si>
    <t>Montáž lešeňové podlahy s příčníky nebo podélníky pro trubková lešení v do 10 m</t>
  </si>
  <si>
    <t>851793323</t>
  </si>
  <si>
    <t>Lešeňová podlaha pro trubková lešení z fošen, prken nebo dřevěných sbíjených lešeňových dílců s příčníky nebo podélníky, ve výšce do 10 m montáž</t>
  </si>
  <si>
    <t>https://podminky.urs.cz/item/CS_URS_2025_02/949211111</t>
  </si>
  <si>
    <t>16,6*1,6 "mve"</t>
  </si>
  <si>
    <t>42</t>
  </si>
  <si>
    <t>949211211</t>
  </si>
  <si>
    <t>Příplatek k lešeňové podlaze s příčníky nebo podélníky pro trubková lešení v do 10 m za každý den použití</t>
  </si>
  <si>
    <t>-102802951</t>
  </si>
  <si>
    <t>Lešeňová podlaha pro trubková lešení z fošen, prken nebo dřevěných sbíjených lešeňových dílců s příčníky nebo podélníky, ve výšce do 10 m příplatek k ceně za každý den použití</t>
  </si>
  <si>
    <t>https://podminky.urs.cz/item/CS_URS_2025_02/949211211</t>
  </si>
  <si>
    <t>lesen_podlaha*30*2</t>
  </si>
  <si>
    <t>43</t>
  </si>
  <si>
    <t>949211811</t>
  </si>
  <si>
    <t>Demontáž lešeňové podlahy s příčníky nebo podélníky pro trubková lešení v do 10 m</t>
  </si>
  <si>
    <t>520558911</t>
  </si>
  <si>
    <t>Lešeňová podlaha pro trubková lešení z fošen, prken nebo dřevěných sbíjených lešeňových dílců s příčníky nebo podélníky, ve výšce do 10 m demontáž</t>
  </si>
  <si>
    <t>https://podminky.urs.cz/item/CS_URS_2025_02/949211811</t>
  </si>
  <si>
    <t>44</t>
  </si>
  <si>
    <t>953312122</t>
  </si>
  <si>
    <t>Vložky do svislých dilatačních spár z extrudovaných polystyrénových desek tl. přes 10 do 20 mm</t>
  </si>
  <si>
    <t>980473701</t>
  </si>
  <si>
    <t>Vložky svislé do dilatačních spár z polystyrenových desek extrudovaných včetně dodání a osazení, v jakémkoliv zdivu přes 10 do 20 mm</t>
  </si>
  <si>
    <t>https://podminky.urs.cz/item/CS_URS_2025_02/953312122</t>
  </si>
  <si>
    <t>3,1 "m2, Dilatační spára"</t>
  </si>
  <si>
    <t>45</t>
  </si>
  <si>
    <t>953333324</t>
  </si>
  <si>
    <t>PVC těsnící pás do dilatačních spar betonových kcí vnitřní š 320 mm</t>
  </si>
  <si>
    <t>-2048557844</t>
  </si>
  <si>
    <t>PVC těsnící pás do betonových konstrukcí do dilatačních spar vnitřní, pokládaný doprostřed konstrukce mezi výztuž šířky 320 mm</t>
  </si>
  <si>
    <t>https://podminky.urs.cz/item/CS_URS_2025_02/953333324</t>
  </si>
  <si>
    <t xml:space="preserve">Viz příloha D.1.1.2.1.1.  a D.1.1.2.2.1. </t>
  </si>
  <si>
    <t>2,6*2+3,3</t>
  </si>
  <si>
    <t>46</t>
  </si>
  <si>
    <t>1275491402</t>
  </si>
  <si>
    <t>https://podminky.urs.cz/item/CS_URS_2025_02/953334315</t>
  </si>
  <si>
    <t>Viz příloha D.2.3.1 a D.2.3.2</t>
  </si>
  <si>
    <t>(5*2+4,1*2) "m" *3 "ks" "MVE"</t>
  </si>
  <si>
    <t>5,0 *3"ks" "štěrková propust"</t>
  </si>
  <si>
    <t>7,7*2+5,6*2"m" "Vtok"</t>
  </si>
  <si>
    <t>47</t>
  </si>
  <si>
    <t>953961113R</t>
  </si>
  <si>
    <t>Kotva chemickým tmelem M 12 hl 120 mm do betonu, ŽB nebo kamene s vyvrtáním otvoru</t>
  </si>
  <si>
    <t>-1256976661</t>
  </si>
  <si>
    <t>Kotva chemická s vyvrtáním otvoru do betonu, železobetonu nebo tvrdého kamene tmel, velikost M 12, hloubka 120 mm</t>
  </si>
  <si>
    <t>48</t>
  </si>
  <si>
    <t>953965121R</t>
  </si>
  <si>
    <t>Kotevní šroub pro chemické kotvy M 12 dl 150 mm</t>
  </si>
  <si>
    <t>-1341198338</t>
  </si>
  <si>
    <t>Kotva chemická s vyvrtáním otvoru kotevní šrouby pro chemické kotvy, velikost M 12, délka 150 mm</t>
  </si>
  <si>
    <t>Poznámka k položce:_x000d_
viz příloha Zámečnické výrobky D.1.2.2.5</t>
  </si>
  <si>
    <t>Viz zámečnické konstrukce - TZ</t>
  </si>
  <si>
    <t>16+24+26+8 "zábradlí"</t>
  </si>
  <si>
    <t>12+8+8+8 "žebříky"</t>
  </si>
  <si>
    <t>49</t>
  </si>
  <si>
    <t>-435623688</t>
  </si>
  <si>
    <t>"stávající zed" 7,5*2,6*0,44 "m"</t>
  </si>
  <si>
    <t>50</t>
  </si>
  <si>
    <t>-1887960917</t>
  </si>
  <si>
    <t>51</t>
  </si>
  <si>
    <t>9-R01</t>
  </si>
  <si>
    <t xml:space="preserve">Dodávka a montáž sněhového PHP s hasící schopností nejméně 55B </t>
  </si>
  <si>
    <t>-347112600</t>
  </si>
  <si>
    <t>1 ks S 5 (sněhový PHP) s hasící schopností nejméně 55B umístěný ve strojovně MVE na podestě nedaleko výstupního žebříku.
Navržený přenosný hasicí přístroj musí odpovídat požadavkům ČSN EN 3-7+A1. PHP je nutné umístit zejména na svislé stavební konstrukce ve výšce rukojeti 1,5 m nad úrovní podlahy.</t>
  </si>
  <si>
    <t>Viz PBŘ</t>
  </si>
  <si>
    <t>1 "ks"</t>
  </si>
  <si>
    <t>52</t>
  </si>
  <si>
    <t>9-R02</t>
  </si>
  <si>
    <t>Dodávka a montáž ocelové lávky, vč. povrchové úpravy</t>
  </si>
  <si>
    <t>-1864883252</t>
  </si>
  <si>
    <t xml:space="preserve">Dodávka a montáž ocelové lávky, vč. povrchové úpravy a přesunu hmot (cca 410 kg)
</t>
  </si>
  <si>
    <t>Viz příloha B</t>
  </si>
  <si>
    <t>53</t>
  </si>
  <si>
    <t>9-R03</t>
  </si>
  <si>
    <t>Dodávka a montáž prefabrikovaného betonového poklopu MVE</t>
  </si>
  <si>
    <t>-447056069</t>
  </si>
  <si>
    <t xml:space="preserve">Poznámka k položce:_x000d_
Přemístění je součástí ceny položky </t>
  </si>
  <si>
    <t>Viz D.1.1.2.1.2</t>
  </si>
  <si>
    <t>54</t>
  </si>
  <si>
    <t>9-R04</t>
  </si>
  <si>
    <t>Dodávka a montáž konstrukce odpuzovače ryb</t>
  </si>
  <si>
    <t>-597834592</t>
  </si>
  <si>
    <t>Dodávka a montáž konstrukce odpuzovače ryb (předpokládá se: nosná kompozitová konstrukce dutého válcovaného profilu 180x100x8 dl. 2,9 m, nerezové potrubí 20/2 mm o délce 2,35 m - 8ks (elektrody odpuzovače), spojovací a kotevní nerezový materiál, včetně vrtů do betonové kce.)</t>
  </si>
  <si>
    <t xml:space="preserve">Poznámka k položce:_x000d_
Samotné elektrody a elektro vybavení je součástí PS 02. </t>
  </si>
  <si>
    <t>55</t>
  </si>
  <si>
    <t>9-R201</t>
  </si>
  <si>
    <t>Zřízení jímky z pytlů s pískem</t>
  </si>
  <si>
    <t>-1599409658</t>
  </si>
  <si>
    <t>Položka zahrnuje kompletní zřízení jímky z pytlů s pískem včetně veškeré mutné manipulace v prostoru staveniště.
Dodávka a příprava pytlů s pískem je součástí samostatné položky.</t>
  </si>
  <si>
    <t xml:space="preserve">2,3"m2"*3,3 </t>
  </si>
  <si>
    <t>56</t>
  </si>
  <si>
    <t>9-R202</t>
  </si>
  <si>
    <t>Odstranění jímky z pytlů s pískem</t>
  </si>
  <si>
    <t>-1001738163</t>
  </si>
  <si>
    <t>Odstranění jímky z pytlů s pískem včetně potřebné manipulace v prostoru staveniště.</t>
  </si>
  <si>
    <t>57</t>
  </si>
  <si>
    <t>9-R203</t>
  </si>
  <si>
    <t>Příprava pytlů s pískek - dodávka pytlů, písku, napytlování</t>
  </si>
  <si>
    <t>1816729307</t>
  </si>
  <si>
    <t>Příprava pytlů s pískek - dodávka pytlů, písku, napytlování
Položka zahrnuje:
 - dodávku pytlů
 - dodávku písku
 - napytlování
 - veškerou nutnou manipulaci a dopravu</t>
  </si>
  <si>
    <t xml:space="preserve">Poznámka k položce:_x000d_
Předpokládaný počet pytlů 70 ks/m3_x000d_
25 kč / pytel_x000d_
nákup a dovoz písku 1000 kč/m3_x000d_
chystání 2 chlapy 1 m3 pytlů ...1000 _x000d_
_x000d_
</t>
  </si>
  <si>
    <t>58</t>
  </si>
  <si>
    <t>9-R204</t>
  </si>
  <si>
    <t>Odklizení a likvidace pytlu s pískem</t>
  </si>
  <si>
    <t>1711990940</t>
  </si>
  <si>
    <t>Odklizení a likvidace pytlu s pískem
Položka zahrnuje kompletní odklizení a likvidaci odpovídajícím zákonným způsobem, zejména:
 - naložení
 - přemístění 
 - uložení / likvidaci vč. případných poplatků</t>
  </si>
  <si>
    <t>59</t>
  </si>
  <si>
    <t>1573526266</t>
  </si>
  <si>
    <t>60</t>
  </si>
  <si>
    <t>1651222001</t>
  </si>
  <si>
    <t>odvoz_sut*19"celkem do 20 km"</t>
  </si>
  <si>
    <t>61</t>
  </si>
  <si>
    <t>1396812487</t>
  </si>
  <si>
    <t>62</t>
  </si>
  <si>
    <t>-1132062855</t>
  </si>
  <si>
    <t>63</t>
  </si>
  <si>
    <t>1160222748</t>
  </si>
  <si>
    <t xml:space="preserve">Viz příloha D.1.1.2.2.2.  a D.1.1.2.2.4. </t>
  </si>
  <si>
    <t>0,5*12,9 "XPS"</t>
  </si>
  <si>
    <t>-1640559530</t>
  </si>
  <si>
    <t xml:space="preserve">53,08"m2 - po kotu 255.90"  "EPS"</t>
  </si>
  <si>
    <t>1,22*12,9 "XPS"</t>
  </si>
  <si>
    <t>65</t>
  </si>
  <si>
    <t>-1619684164</t>
  </si>
  <si>
    <t xml:space="preserve">Viz příloha D.1.1.2.1.1.  a D.1.1.2.2.4 </t>
  </si>
  <si>
    <t>1,22*12,9 "XPS - svisle"</t>
  </si>
  <si>
    <t>0,5*12,9 "XPS - vodorovně"</t>
  </si>
  <si>
    <t>22,188*1,05 'Přepočtené koeficientem množství</t>
  </si>
  <si>
    <t>66</t>
  </si>
  <si>
    <t>486284647</t>
  </si>
  <si>
    <t>53,08*1,05 'Přepočtené koeficientem množství</t>
  </si>
  <si>
    <t>67</t>
  </si>
  <si>
    <t>1179270662</t>
  </si>
  <si>
    <t>721</t>
  </si>
  <si>
    <t>Zdravotechnika - vnitřní kanalizace</t>
  </si>
  <si>
    <t>721173403</t>
  </si>
  <si>
    <t>Potrubí kanalizační z PVC SN 4 svodné DN 160</t>
  </si>
  <si>
    <t>804416949</t>
  </si>
  <si>
    <t>Potrubí z trub PVC SN4 svodné (ležaté) DN 160</t>
  </si>
  <si>
    <t>https://podminky.urs.cz/item/CS_URS_2025_02/721173403</t>
  </si>
  <si>
    <t>Viz příloha D.1.1.2.1.1. a D.1.1.2.2.9. - Jímka proplachu</t>
  </si>
  <si>
    <t>3,6+2,4</t>
  </si>
  <si>
    <t>69</t>
  </si>
  <si>
    <t>998721101</t>
  </si>
  <si>
    <t>Přesun hmot tonážní pro vnitřní kanalizaci v objektech v do 6 m</t>
  </si>
  <si>
    <t>-2104246615</t>
  </si>
  <si>
    <t>Přesun hmot pro vnitřní kanalizaci stanovený z hmotnosti přesunovaného materiálu vodorovná dopravní vzdálenost do 50 m základní v objektech výšky do 6 m</t>
  </si>
  <si>
    <t>https://podminky.urs.cz/item/CS_URS_2025_02/998721101</t>
  </si>
  <si>
    <t>741</t>
  </si>
  <si>
    <t>Elektroinstalace - silnoproud</t>
  </si>
  <si>
    <t>70</t>
  </si>
  <si>
    <t>741110313</t>
  </si>
  <si>
    <t>Montáž trubka ochranná do krabic plastová tuhá D přes 90 do 133 mm uložená volně</t>
  </si>
  <si>
    <t>-1532797842</t>
  </si>
  <si>
    <t>Montáž trubek ochranných s nasunutím nebo našroubováním do krabic plastových tuhých, uložených volně, vnitřní Ø přes 90 do 133 mm</t>
  </si>
  <si>
    <t>https://podminky.urs.cz/item/CS_URS_2025_02/741110313</t>
  </si>
  <si>
    <t>71</t>
  </si>
  <si>
    <t>34571365</t>
  </si>
  <si>
    <t>trubka elektroinstalační HDPE tuhá dvouplášťová korugovaná D 94/110mm</t>
  </si>
  <si>
    <t>-1472381783</t>
  </si>
  <si>
    <t>8x chránička DN100</t>
  </si>
  <si>
    <t>2,22 "HLADINOVÁ SONDA DN100"</t>
  </si>
  <si>
    <t>3,92+30,37+0,49 "KABELOVÁ CHRÁNIČKA"</t>
  </si>
  <si>
    <t>21,09+2,30+8,51+3,93"KABELOVÁ CHRÁNIČKA"</t>
  </si>
  <si>
    <t>3,93+8,5+2,3+9,75+1,21"ODPUZOVAČ RYB"</t>
  </si>
  <si>
    <t>2*(1,18+4,80+0,80)"2x kopoflex"</t>
  </si>
  <si>
    <t>1,6 "hladinová sonda"</t>
  </si>
  <si>
    <t>3,19+0,3 "hladinová sonda řez 3-3"</t>
  </si>
  <si>
    <t>117,17*1,05 'Přepočtené koeficientem množství</t>
  </si>
  <si>
    <t>72</t>
  </si>
  <si>
    <t>998741101</t>
  </si>
  <si>
    <t>Přesun hmot tonážní pro silnoproud v objektech v do 6 m</t>
  </si>
  <si>
    <t>680467670</t>
  </si>
  <si>
    <t>Přesun hmot pro silnoproud stanovený z hmotnosti přesunovaného materiálu vodorovná dopravní vzdálenost do 50 m základní v objektech výšky do 6 m</t>
  </si>
  <si>
    <t>https://podminky.urs.cz/item/CS_URS_2025_02/998741101</t>
  </si>
  <si>
    <t>751</t>
  </si>
  <si>
    <t>Vzduchotechnika</t>
  </si>
  <si>
    <t>73</t>
  </si>
  <si>
    <t>751111013</t>
  </si>
  <si>
    <t>Montáž ventilátoru axiálního nízkotlakého nástěnného základního D přes 200 do 300 mm</t>
  </si>
  <si>
    <t>-956011832</t>
  </si>
  <si>
    <t>Montáž ventilátoru axiálního nízkotlakého nástěnného základního, průměru přes 200 do 300 mm</t>
  </si>
  <si>
    <t>https://podminky.urs.cz/item/CS_URS_2025_02/751111013</t>
  </si>
  <si>
    <t>Odvzdušnění strojovny Viz D.2.3.1.</t>
  </si>
  <si>
    <t>74</t>
  </si>
  <si>
    <t>491589R</t>
  </si>
  <si>
    <t>ventilátor axiální nástěnný s oběžným kolem z hliníku výkon 30W D 250mm</t>
  </si>
  <si>
    <t>-1473489320</t>
  </si>
  <si>
    <t>75</t>
  </si>
  <si>
    <t>751398041</t>
  </si>
  <si>
    <t>Montáž protidešťové žaluzie nebo žaluziové klapky na kruhové potrubí D do 300 mm</t>
  </si>
  <si>
    <t>-1044225302</t>
  </si>
  <si>
    <t>Montáž ostatních zařízení protidešťové žaluzie nebo žaluziové klapky na kruhové potrubí, průměru do 300 mm</t>
  </si>
  <si>
    <t>https://podminky.urs.cz/item/CS_URS_2025_02/751398041</t>
  </si>
  <si>
    <t>2 "ks"</t>
  </si>
  <si>
    <t>76</t>
  </si>
  <si>
    <t>42972903</t>
  </si>
  <si>
    <t>žaluzie protidešťová plastová s pevnými lamelami, pro potrubí D 250mm</t>
  </si>
  <si>
    <t>-2086419534</t>
  </si>
  <si>
    <t>77</t>
  </si>
  <si>
    <t>998751101</t>
  </si>
  <si>
    <t>Přesun hmot tonážní pro vzduchotechniku v objektech v do 12 m</t>
  </si>
  <si>
    <t>-1440410790</t>
  </si>
  <si>
    <t>Přesun hmot pro vzduchotechniku stanovený z hmotnosti přesunovaného materiálu vodorovná dopravní vzdálenost do 100 m základní v objektech výšky do 12 m</t>
  </si>
  <si>
    <t>https://podminky.urs.cz/item/CS_URS_2025_02/998751101</t>
  </si>
  <si>
    <t>767</t>
  </si>
  <si>
    <t>Konstrukce zámečnické</t>
  </si>
  <si>
    <t>78</t>
  </si>
  <si>
    <t>767591003</t>
  </si>
  <si>
    <t>Montáž podlah nebo podest z kompozitních pochozích litých roštů o hmotnosti přes 30 do 50 kg/m2</t>
  </si>
  <si>
    <t>-1404044771</t>
  </si>
  <si>
    <t>Montáž výrobků z kompozitů podlah nebo podest z pochozích litých roštů hmotnosti přes 30 do 50 kg/m2</t>
  </si>
  <si>
    <t>https://podminky.urs.cz/item/CS_URS_2025_02/767591003</t>
  </si>
  <si>
    <t>Poznámka k položce:_x000d_
Montáž včetně ukotvení do betonové konstrukce</t>
  </si>
  <si>
    <t>Viz D.1.1.2.1.1.</t>
  </si>
  <si>
    <t>2,1</t>
  </si>
  <si>
    <t>79</t>
  </si>
  <si>
    <t>63126004</t>
  </si>
  <si>
    <t>rošt kompozitní pochozí litý 30x30/60mm A15</t>
  </si>
  <si>
    <t>784764044</t>
  </si>
  <si>
    <t>80</t>
  </si>
  <si>
    <t>767995112</t>
  </si>
  <si>
    <t>Montáž atypických zámečnických konstrukcí hmotnosti přes 5 do 10 kg</t>
  </si>
  <si>
    <t>-164453887</t>
  </si>
  <si>
    <t>Montáž ostatních atypických zámečnických konstrukcí hmotnosti přes 5 do 10 kg</t>
  </si>
  <si>
    <t>https://podminky.urs.cz/item/CS_URS_2025_02/767995112</t>
  </si>
  <si>
    <t>81</t>
  </si>
  <si>
    <t>767-Z3</t>
  </si>
  <si>
    <t>Rám vtokové mříže u jímky proplach</t>
  </si>
  <si>
    <t>461952848</t>
  </si>
  <si>
    <t>Rám vtokové mříže u jímky proplach vč. povrchové úpravy pozink</t>
  </si>
  <si>
    <t>Viz zámečnické výrobky - TZ</t>
  </si>
  <si>
    <t>8,38"kg"*1 "ks"</t>
  </si>
  <si>
    <t>82</t>
  </si>
  <si>
    <t>767662-R01</t>
  </si>
  <si>
    <t>Dodávka a montáž vtokové mříže 350 x 350 mm - pozink</t>
  </si>
  <si>
    <t>-339978555</t>
  </si>
  <si>
    <t>Viz D.1.1.2.1.2.</t>
  </si>
  <si>
    <t>1 "jímka proplachu"</t>
  </si>
  <si>
    <t>83</t>
  </si>
  <si>
    <t>76783212-R</t>
  </si>
  <si>
    <t>Montáž ocelových žebříků do betonu</t>
  </si>
  <si>
    <t>558189555</t>
  </si>
  <si>
    <t>Montáž venkovních požárních žebříků do betonu bez suchovodu</t>
  </si>
  <si>
    <t>Viz kubaturový list</t>
  </si>
  <si>
    <t>Vnitřní</t>
  </si>
  <si>
    <t>2,5+1,9</t>
  </si>
  <si>
    <t>Venkovní</t>
  </si>
  <si>
    <t>1,2+2,1</t>
  </si>
  <si>
    <t>84</t>
  </si>
  <si>
    <t>767-Z1</t>
  </si>
  <si>
    <t>Vnitřní ocelový žebřík, vč. povrchové úpravy</t>
  </si>
  <si>
    <t>544467238</t>
  </si>
  <si>
    <t>Vnitřní ocelový žebřík bez ochranného koše, včetně kotvení a vč. povrchové úpravy</t>
  </si>
  <si>
    <t xml:space="preserve">Poznámka k položce:_x000d_
Součástí dodávky je také řetízek  a kotvení</t>
  </si>
  <si>
    <t>42,98 "kg" *1 "ks"</t>
  </si>
  <si>
    <t>59,42 "kg" *1 "ks"</t>
  </si>
  <si>
    <t>zebřík_vnitr</t>
  </si>
  <si>
    <t>85</t>
  </si>
  <si>
    <t>767-Z2</t>
  </si>
  <si>
    <t>Vnější ocelový žebřík, vč. povrchové úpravy</t>
  </si>
  <si>
    <t>-103919872</t>
  </si>
  <si>
    <t>Vnější ocelový žebřík bez ochranného koše, včetně kotvení a vč. povrchové úpravy</t>
  </si>
  <si>
    <t>49,99 "kg"*1 "ks"</t>
  </si>
  <si>
    <t>62,57 "kg"*1 "ks"</t>
  </si>
  <si>
    <t>žebřík_venk</t>
  </si>
  <si>
    <t>86</t>
  </si>
  <si>
    <t>767995115</t>
  </si>
  <si>
    <t>Montáž atypických zámečnických konstrukcí hm přes 50 do 100 kg</t>
  </si>
  <si>
    <t>138326650</t>
  </si>
  <si>
    <t>Montáž ostatních atypických zámečnických konstrukcí hmotnosti přes 50 do 100 kg</t>
  </si>
  <si>
    <t>(2,65+2,27*2)*18,8 "kg/m" "Drazka vtok"</t>
  </si>
  <si>
    <t>(2,65+3,27*2)*18,8 "kg/m" "Drazka výtok"</t>
  </si>
  <si>
    <t>87</t>
  </si>
  <si>
    <t>76716-R001</t>
  </si>
  <si>
    <t>ocelové vnitřní zábradlí, vč. povrchové úpravy</t>
  </si>
  <si>
    <t>1802933680</t>
  </si>
  <si>
    <t>R5 - Pororošt s ocelovým rámem 1900x1300mm, vč. povrchové úpravy</t>
  </si>
  <si>
    <t>Viz kubaturový list -zámečnických konstrukcí</t>
  </si>
  <si>
    <t>88</t>
  </si>
  <si>
    <t>76716-R002</t>
  </si>
  <si>
    <t>ocelové venkovní zábradlí, vč. povrchové úpravy</t>
  </si>
  <si>
    <t>1658700927</t>
  </si>
  <si>
    <t>101,37+354,54+82,59</t>
  </si>
  <si>
    <t>89</t>
  </si>
  <si>
    <t>76716-R003</t>
  </si>
  <si>
    <t>drážka provizorního hrazení vtoku U160, vč. povrhcové ochrany</t>
  </si>
  <si>
    <t>351598414</t>
  </si>
  <si>
    <t>Viz D.1.1.2.1.1 a D.1.1.2.2.2</t>
  </si>
  <si>
    <t>(2,65+2,27*2)*18,8 "kg/m"</t>
  </si>
  <si>
    <t>90</t>
  </si>
  <si>
    <t>76716-R004</t>
  </si>
  <si>
    <t>drážka provizorního hrazení výtoku U160, vč. povrhcové ochrany</t>
  </si>
  <si>
    <t>-983300075</t>
  </si>
  <si>
    <t>(2,65+3,27*2)*18,8 "kg/m"</t>
  </si>
  <si>
    <t>91</t>
  </si>
  <si>
    <t>998767101</t>
  </si>
  <si>
    <t>Přesun hmot tonážní pro zámečnické konstrukce v objektech v do 6 m</t>
  </si>
  <si>
    <t>469723131</t>
  </si>
  <si>
    <t>Přesun hmot pro zámečnické konstrukce stanovený z hmotnosti přesunovaného materiálu vodorovná dopravní vzdálenost do 50 m v objektech výšky do 6 m</t>
  </si>
  <si>
    <t>771</t>
  </si>
  <si>
    <t>Podlahy z dlaždic</t>
  </si>
  <si>
    <t>92</t>
  </si>
  <si>
    <t>771574416</t>
  </si>
  <si>
    <t>Montáž podlah keramických hladkých lepených cementovým flexibilním lepidlem přes 9 do 12 ks/m2</t>
  </si>
  <si>
    <t>1573514272</t>
  </si>
  <si>
    <t>Montáž podlah z dlaždic keramických lepených cementovým flexibilním lepidlem hladkých, tloušťky do 10 mm přes 9 do 12 ks/m2</t>
  </si>
  <si>
    <t>https://podminky.urs.cz/item/CS_URS_2025_02/771574416</t>
  </si>
  <si>
    <t>viz D.1.1.2.1.1.</t>
  </si>
  <si>
    <t>93</t>
  </si>
  <si>
    <t>59761127</t>
  </si>
  <si>
    <t>dlažba keramická slinutá mrazuvzdorná R10/B povrch hladký/matný tl do 10mm přes 9 do 12ks/m2</t>
  </si>
  <si>
    <t>2047519177</t>
  </si>
  <si>
    <t>5,1*1,15 'Přepočtené koeficientem množství</t>
  </si>
  <si>
    <t>94</t>
  </si>
  <si>
    <t>998771101</t>
  </si>
  <si>
    <t>Přesun hmot tonážní pro podlahy z dlaždic v objektech v do 6 m</t>
  </si>
  <si>
    <t>-48191923</t>
  </si>
  <si>
    <t>Přesun hmot pro podlahy z dlaždic stanovený z hmotnosti přesunovaného materiálu vodorovná dopravní vzdálenost do 50 m základní v objektech výšky do 6 m</t>
  </si>
  <si>
    <t>https://podminky.urs.cz/item/CS_URS_2025_02/998771101</t>
  </si>
  <si>
    <t>784</t>
  </si>
  <si>
    <t>Dokončovací práce - malby a tapety</t>
  </si>
  <si>
    <t>95</t>
  </si>
  <si>
    <t>784-R132</t>
  </si>
  <si>
    <t>Nátěr vnitřních stěn a stropů na akrylátové bázi (nátěr pohledového betonu)</t>
  </si>
  <si>
    <t>1148825555</t>
  </si>
  <si>
    <t>Poznámka k položce:_x000d_
Měrná jednotka 1 m2 fasády. Počet vrstev nátěru dle konkrétního nátěrového systému.</t>
  </si>
  <si>
    <t>16,6*4,0 "mve"</t>
  </si>
  <si>
    <t>Strop</t>
  </si>
  <si>
    <t>13,77"m2"</t>
  </si>
  <si>
    <t>Soupis:</t>
  </si>
  <si>
    <t>SO 02.el - Stavební elektroinstalace</t>
  </si>
  <si>
    <t>ELR001</t>
  </si>
  <si>
    <t>Prachotěsné průmyslové LED svítidlo 35W, 230V, IP66, min. 4500lm (rozměrový ekvivalent zářivkového svítidla 2x36 W), 4000 K, životnost 50000h, montáž na stěnu a strop, včetně dodávky úchytných spon. Součástí je kompletní instalace a připojení</t>
  </si>
  <si>
    <t>-358178959</t>
  </si>
  <si>
    <t xml:space="preserve">Poznámka k položce:_x000d_
viz. TZ D.1.1.1. </t>
  </si>
  <si>
    <t>ELR002</t>
  </si>
  <si>
    <t>Průmyslové nouzové led svítidlo 1x6W, 230V, záloha 3h, min. IP65 včetně světelného zdroje, montáž na stěnu, včetně úchytných spon. Součástí je kompletní instalace a připojení</t>
  </si>
  <si>
    <t>1002403758</t>
  </si>
  <si>
    <t>ELR003</t>
  </si>
  <si>
    <t>Přímotopný nástěnný konvektor 2.5 kW s vestavěným termostatem, 230V, min. IP24, třída izolace II.Součástí je kompletní instalace a připojení</t>
  </si>
  <si>
    <t>1505103891</t>
  </si>
  <si>
    <t>ELR004</t>
  </si>
  <si>
    <t>Typová zásuvková skříň s proudovým chráničem 30mA, Zásuvky 1x 400V/32A/5p, 2x230V/16A, IP 44, jištěno jističi.Součástí je kompletní instalace a připojení</t>
  </si>
  <si>
    <t>1988333658</t>
  </si>
  <si>
    <t>ELR005</t>
  </si>
  <si>
    <t>Dvoupólový sériový spínač osvětlení 250V, 50Hz, 10A, IP44. Součástí je montáž i připojení</t>
  </si>
  <si>
    <t>-1699205952</t>
  </si>
  <si>
    <t>ELR006</t>
  </si>
  <si>
    <t>Průmyslový nástěnný termostat IP54, +5 až 35°C, přepínací kontakt 230V, 10A vnější nastavovací prvek. Součástí je montáž i připojení</t>
  </si>
  <si>
    <t>-510246097</t>
  </si>
  <si>
    <t>ELR007</t>
  </si>
  <si>
    <t>Ovladač ventilátoru, nástěnná skříň IP54 pro ovladač D22, jednootvorová 3- pólový přepínač volby režimu, "Zap-0-Aut", IP 55/20, včetně polosestavy kontaktů 2x 10A/230V, průchodka. Součástí je montáž i připojení</t>
  </si>
  <si>
    <t>-1452119992</t>
  </si>
  <si>
    <t>ELR008</t>
  </si>
  <si>
    <t>Pomocná nerezová konstrukce pro upevnění svítidla LED 35W šikmo na stěnu, montáž</t>
  </si>
  <si>
    <t>679508501</t>
  </si>
  <si>
    <t>ELR009</t>
  </si>
  <si>
    <t>Plastová svorkovnicová skříň, krabicová rozvodka. Plastová skříň, min. IP54 s řadovou svorkovnicí do 2.5mm2, 4 x kabelová průchodka. Součástí je montáž i připojení</t>
  </si>
  <si>
    <t>692864451</t>
  </si>
  <si>
    <t>ELR010</t>
  </si>
  <si>
    <t xml:space="preserve">Materiál kabelových tras. 15m - kabelová trasa po obvodu strojovny tvořená z kabelových žlabů (drátěných) 62.5x50mm uložených horizontálně na ocelových  výložnících  - vše v provedení žárový zinek, 25 m – Plastová elektroinstalační trubka včetně upevnění</t>
  </si>
  <si>
    <t>81802949</t>
  </si>
  <si>
    <t>Materiál kabelových tras. 15m - kabelová trasa po obvodu strojovny tvořená z kabelových žlabů (drátěných) 62.5x50mm uložených horizontálně na ocelových výložnících - vše v provedení žárový zinek, 25 m – Plastová elektroinstalační trubka včetně upevnění</t>
  </si>
  <si>
    <t>ELR011</t>
  </si>
  <si>
    <t>Kabeláž napájecí, propojovací a signalizační. Kompletní kabeláž stavební elektroinstalace v prostoru MVE</t>
  </si>
  <si>
    <t>-892475079</t>
  </si>
  <si>
    <t>Kabeláž napájecí, propojovací a signalizační. Kompletní kabeláž stavební elektroinstalace v prostoru MVE, 12 m - celoplastový kabel s měděnými jádry CYKY-J 5x6 mm2, 15 m - celoplastový kabel s měděnými jádry CYKY-J 3x2.5 mm2, 15 m - celoplastový kabel s měděnými jádry CYKY-J 5x1.5 mm2,35 m - celoplastový kabel s měděnými jádry CYKY-J (O) 3x1.5 mm2.Dodávka a montáž kabelů včetně připojení a označení štítky</t>
  </si>
  <si>
    <t>ELR012</t>
  </si>
  <si>
    <t>Uzemnění a pospojování</t>
  </si>
  <si>
    <t>-927385567</t>
  </si>
  <si>
    <t>Uzemnění a pospojování
1 ks - Ekvipotenciální svorkovnice s krytem
10 m - Uzemňovací vedení FeZn 30x4, včetně podpěr na zeď 
a svorek
20 m - Uzemňovací vedení FeZn 10, včetně připojovacích a univerzálních svorek
15m - Vodič pospojování CYA 16 mm2
30 m - Vodič pospojování CY 6 mm2
6 ks - Svorka připojovací nerezová (pro spojení na uzemňovací destičku), včetně nerez šroubu M12
Dodávka a montáž materiálu</t>
  </si>
  <si>
    <t>ELR013</t>
  </si>
  <si>
    <t>Základový zemnič objektu MVE</t>
  </si>
  <si>
    <t>996695395</t>
  </si>
  <si>
    <t xml:space="preserve">Základový zemnič objektu MVE
1 sada - propojení ocelové armatury v betonu stavby strojovny pro vytvoření klecové sítě cca 2x2m, propojení bude zajištěno svařováním 
s délkou svarů min. 50mm, 
Příložky ∅10 pro propojení křízových armatur - délky 250mm
6 ks - Zemnící bod - vývod z armování železobetonu pomocí typového připojovacího nerezového dílu (zemnící destičky)
</t>
  </si>
  <si>
    <t>ELR014</t>
  </si>
  <si>
    <t xml:space="preserve">Oživení, uvedení do provozu
_x000d_
</t>
  </si>
  <si>
    <t>-1315639651</t>
  </si>
  <si>
    <t xml:space="preserve">Oživení, uvedení do provozu
</t>
  </si>
  <si>
    <t>ELR015</t>
  </si>
  <si>
    <t>Výchozí revize elektrické instalace, včetně vypracování revizní zprávy</t>
  </si>
  <si>
    <t>-2127041528</t>
  </si>
  <si>
    <t>ELR016</t>
  </si>
  <si>
    <t>Výchozí revize uzemnění, včetně proměření zemních odporů zemniče, vypracování revizní zprávy</t>
  </si>
  <si>
    <t>1138167527</t>
  </si>
  <si>
    <t>SO 03 - Vyvedení výkonu</t>
  </si>
  <si>
    <t>E - Vyvedení výkonu</t>
  </si>
  <si>
    <t>E</t>
  </si>
  <si>
    <t>ELR001.1</t>
  </si>
  <si>
    <t>Kabel CYKY-J 4x25 mm2, včetně uložení, připojení a označení štítky</t>
  </si>
  <si>
    <t>-807334712</t>
  </si>
  <si>
    <t>ELR002.1</t>
  </si>
  <si>
    <t>Výkop a zához kabelové rýhy, zemina tř.3/4, šířka rýhy 0,35 m a hloubka 0,8m, pískové lože 10/10 cm, položení kabelu, výstražná fólie š. 22 cm, hutněný zpětný zásyp rýhy 95% PS, úprava terénu do původního stavu</t>
  </si>
  <si>
    <t>-1148545120</t>
  </si>
  <si>
    <t>ELR003.1</t>
  </si>
  <si>
    <t xml:space="preserve">Uložení kabelu CYKY-J 4x25 ve stávajícím kabelovém kanálu, šetrné odkrytí  a následné zakrytí kanálu pomocí stávajících betonových desek</t>
  </si>
  <si>
    <t>1301956186</t>
  </si>
  <si>
    <t>Uložení kabelu CYKY-J 4x25 ve stávajícím kabelovém kanálu, šetrné odkrytí a následné zakrytí kanálu pomocí stávajících betonových desek</t>
  </si>
  <si>
    <t>ELR004.1</t>
  </si>
  <si>
    <t>Zatažení kabelu do připravených chrániček SO 02, Cháničkové trasy mezi objektem MVE a objektem č.p. 88 jsou součástí SO 02</t>
  </si>
  <si>
    <t>-1464920973</t>
  </si>
  <si>
    <t>ELR005.1</t>
  </si>
  <si>
    <t>Kabelová chránička HDPE 50, včetně montáže</t>
  </si>
  <si>
    <t>-931092342</t>
  </si>
  <si>
    <t>ELR006.1</t>
  </si>
  <si>
    <t>Jádrový průvrt kamenným a betonovým základem, průměr D 62, délka do 1m, včetně založení chráničky HDPE 50</t>
  </si>
  <si>
    <t>1284772673</t>
  </si>
  <si>
    <t>ELR007.1</t>
  </si>
  <si>
    <t>Zatěsnění kabelového prostupu do D 110, pomocí vodotěsného expandujícího tmelu a následně protipožárního tmelu</t>
  </si>
  <si>
    <t>1021382240</t>
  </si>
  <si>
    <t>ELR008.1</t>
  </si>
  <si>
    <t>Výchozí revize, včetně vypracování revizní zprávy</t>
  </si>
  <si>
    <t>-1881342615</t>
  </si>
  <si>
    <t xml:space="preserve">SO 04 -  Úpravy na vtoku do náhonu</t>
  </si>
  <si>
    <t>E - Úpravy na vtoku do náhonu</t>
  </si>
  <si>
    <t>Úpravy na vtoku do náhonu</t>
  </si>
  <si>
    <t>ELR001.2</t>
  </si>
  <si>
    <t>Více otáčkový - otočný servopohon s dutým výstupním hřídelem</t>
  </si>
  <si>
    <t>109588153</t>
  </si>
  <si>
    <t>Více otáčkový - otočný servopohon s dutým výstupním hřídelem, kterým je vedeno vřeteno. Parametry servopohonu: třífázový motor 400V, 50Hz, krytí min IP 65. Servopohon bude vybaven ručním kolečkem pro nouzový pohon. Informativní parametry: zdvih cca 700mm, potřebná zvedací síla za jednostranného tlaku vody je 5KN. Rychlost zvedání a spouštění tabule není pevně stanovena – navrhuje se asi 0,5m/min. Servopohon bude vybaven momentovými a polohovými spínači, a snímačem polohy otevření servopohonu. Servopohon bude rovněž vybaven temperací pro zamezení vzniku vlhkosti v servopohonu.</t>
  </si>
  <si>
    <t>Poznámka k položce:_x000d_
viz.TZ D.1.1.1.</t>
  </si>
  <si>
    <t>ELR002.2</t>
  </si>
  <si>
    <t>Úprava stávajícího stavidla</t>
  </si>
  <si>
    <t>637208744</t>
  </si>
  <si>
    <t>Součástí úpravy stavidla bude i uzamykatelný nerezový kryt servopohonu. Servopohon bude ke stávajícímu rámu – dutý ocelový profil (jekl) 80x80 - připevněn přírubou. Proto na rámu bude přivařena nová proti příruba – součást dodávky.
V rámu – bude vyvrtán otvor s pouzdrem pro průchod nového vřetene (pohybovacího šroubu). – součást dodávky.
Nové vřeteno - bude pevně spojeno ve spodní části se stávající tabulí.</t>
  </si>
  <si>
    <t>ELR004.2</t>
  </si>
  <si>
    <t>Ovládací a řídící jednotka servopohonu</t>
  </si>
  <si>
    <t>673002762</t>
  </si>
  <si>
    <t>Servopohon bude dodán včetně ovládací a řídící jednotky. Ovládací a řídící jednotka bude vybavena ovládacími prvky pro místní - ruční ovládání z místa a uzamykatelným přepínačem volby provozu "Místně - 0 - Dálkově". Ovládací a řídící jednotka bude umožnovat datovou komunikaci pomocí sériové komunikační linky RS485 (popřípadě Ethernet při použití expandérů). Datová komunikace bude použita jak pro monitoring servopohonu, tak i pro dálkové ovládání servopohonu.</t>
  </si>
  <si>
    <t>VON - Vedlejší a ostatní náklady</t>
  </si>
  <si>
    <t>01</t>
  </si>
  <si>
    <t>Zařízení a odstranění staveniště</t>
  </si>
  <si>
    <t>1024</t>
  </si>
  <si>
    <t>-1011248477</t>
  </si>
  <si>
    <t>Společné zařízení staveniště pro stavební a technologickou část, vč. uvedení pozemku do původního stavu</t>
  </si>
  <si>
    <t>02</t>
  </si>
  <si>
    <t xml:space="preserve">Zpracování realizační dokumentace zhotovitele, dílenských výkresů, technologických předpisů </t>
  </si>
  <si>
    <t>1397440785</t>
  </si>
  <si>
    <t>Zpracování realizační dokumentace zhotovitele, dílenských výkresů, technologických předpisů pro stavební část</t>
  </si>
  <si>
    <t xml:space="preserve">Zpracování dokumentace skutečného provedení </t>
  </si>
  <si>
    <t>1286571854</t>
  </si>
  <si>
    <t>Zpracování dokumentace skutečného provedení - mimo PS 01 (součástí PS 01)</t>
  </si>
  <si>
    <t>07</t>
  </si>
  <si>
    <t>Zajištění veškerých geodetických prací souvisejících s realizací díla, vč. geometrických plánů</t>
  </si>
  <si>
    <t>-135722096</t>
  </si>
  <si>
    <t>08</t>
  </si>
  <si>
    <t>Geodetické zaměření skutečného provedení</t>
  </si>
  <si>
    <t>-498418332</t>
  </si>
  <si>
    <t>09</t>
  </si>
  <si>
    <t>Vytýčení stávajících inženýrských sítí vč. ochranných pásem</t>
  </si>
  <si>
    <t>-48719963</t>
  </si>
  <si>
    <t>Pasportizace</t>
  </si>
  <si>
    <t>604255450</t>
  </si>
  <si>
    <t>pasportizace - zdokumentování (foto s popisem) původního stavu ZS, přilehlých objektů, přístupových cest a technologie a zařízení před zahájením stavby</t>
  </si>
  <si>
    <t>06</t>
  </si>
  <si>
    <t>Vypracování plánu kontrolní činnosti a řízení jakosti</t>
  </si>
  <si>
    <t>-1488201897</t>
  </si>
  <si>
    <t xml:space="preserve">Fotodokumentace stavby </t>
  </si>
  <si>
    <t>900633006</t>
  </si>
  <si>
    <t>Uvedení příjezdných komunikací poškozených v průběhu stavby do původního stavu</t>
  </si>
  <si>
    <t>676661324</t>
  </si>
  <si>
    <t>Náklady spojené s opatřeními BOZP</t>
  </si>
  <si>
    <t>-570860017</t>
  </si>
  <si>
    <t>Zajištění veškerých předepsaných rozborů, atestů, zkoušek, a revizí dle příslušných norem a dalších předpisů a nařízení platných v ČR, kterými bude prokázáno dosažení předepsané kvality a parametrů dokončeného díla pro stavební část</t>
  </si>
  <si>
    <t>131436715</t>
  </si>
  <si>
    <t>Náklady na komplexní zkoušky technologické části MVE před předáním díla</t>
  </si>
  <si>
    <t>-1023268609</t>
  </si>
  <si>
    <t>Náklady na komplexní zkoušky technologické části MVE před předáním díla
(pozn. Zkoušky individuální a předkomplexní jsou uvedeny u příslušných PS a SO)</t>
  </si>
  <si>
    <t>Zaškolení obsluhy</t>
  </si>
  <si>
    <t>-937195396</t>
  </si>
  <si>
    <t>Zaškolení obsluhy
Zhotovitel provede zaškolení obsluhy pro manipulaci a ovládání MVE
Zhotovitel předá návody pro provoz a údržbu v českém jazyce.</t>
  </si>
  <si>
    <t>Zpracování předpisu pro provoz a údržbu technologické části MVE</t>
  </si>
  <si>
    <t>-132785046</t>
  </si>
  <si>
    <t>Zpracování předpisu pro provoz a údržbu technologické části MVE
(zhotovitel zpracuje kompletní ucelený předpis pro provoz a údržbu technologické části v českém jazyce)</t>
  </si>
  <si>
    <t>SEZNAM FIGUR</t>
  </si>
  <si>
    <t>Výměra</t>
  </si>
  <si>
    <t>Použití figury:</t>
  </si>
  <si>
    <t>doplneni_SD</t>
  </si>
  <si>
    <t>doplnění ŠD do kaveren</t>
  </si>
  <si>
    <t>hrube_cesle</t>
  </si>
  <si>
    <t>hrubé česle</t>
  </si>
  <si>
    <t>M12_160</t>
  </si>
  <si>
    <t>Zábradlí</t>
  </si>
  <si>
    <t>16+24+26+8</t>
  </si>
  <si>
    <t>Z8</t>
  </si>
  <si>
    <t>Z8 - práh hrubých česlí</t>
  </si>
  <si>
    <t>Z9b</t>
  </si>
  <si>
    <t>Z9b - dodávka horního kotvení česlí</t>
  </si>
  <si>
    <t>vnitřní žebřík</t>
  </si>
  <si>
    <t>venkovní žebřík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</si>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</sst>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6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2" fillId="0" borderId="23" xfId="0" applyFont="1" applyBorder="1" applyAlignment="1" applyProtection="1">
      <alignment horizontal="center" vertical="center"/>
    </xf>
    <xf numFmtId="49" fontId="42" fillId="0" borderId="23" xfId="0" applyNumberFormat="1" applyFont="1" applyBorder="1" applyAlignment="1" applyProtection="1">
      <alignment horizontal="left" vertical="center" wrapText="1"/>
    </xf>
    <xf numFmtId="0" fontId="42" fillId="0" borderId="23" xfId="0" applyFont="1" applyBorder="1" applyAlignment="1" applyProtection="1">
      <alignment horizontal="left" vertical="center" wrapText="1"/>
    </xf>
    <xf numFmtId="0" fontId="42" fillId="0" borderId="23" xfId="0" applyFont="1" applyBorder="1" applyAlignment="1" applyProtection="1">
      <alignment horizontal="center" vertical="center" wrapText="1"/>
    </xf>
    <xf numFmtId="167" fontId="42" fillId="0" borderId="23" xfId="0" applyNumberFormat="1" applyFont="1" applyBorder="1" applyAlignment="1" applyProtection="1">
      <alignment vertical="center"/>
    </xf>
    <xf numFmtId="4" fontId="42" fillId="2" borderId="23" xfId="0" applyNumberFormat="1" applyFont="1" applyFill="1" applyBorder="1" applyAlignment="1" applyProtection="1">
      <alignment vertical="center"/>
      <protection locked="0"/>
    </xf>
    <xf numFmtId="4" fontId="42" fillId="0" borderId="23" xfId="0" applyNumberFormat="1" applyFont="1" applyBorder="1" applyAlignment="1" applyProtection="1">
      <alignment vertical="center"/>
    </xf>
    <xf numFmtId="0" fontId="43" fillId="0" borderId="4" xfId="0" applyFont="1" applyBorder="1" applyAlignment="1">
      <alignment vertical="center"/>
    </xf>
    <xf numFmtId="0" fontId="42" fillId="2" borderId="15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7" fillId="0" borderId="29" xfId="0" applyFont="1" applyBorder="1" applyAlignment="1">
      <alignment horizontal="left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horizontal="left" vertical="center" wrapText="1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8" fillId="0" borderId="1" xfId="0" applyFont="1" applyFill="1" applyBorder="1" applyAlignment="1">
      <alignment horizontal="left" vertical="center"/>
    </xf>
    <xf numFmtId="0" fontId="48" fillId="0" borderId="1" xfId="0" applyFont="1" applyFill="1" applyBorder="1" applyAlignment="1">
      <alignment horizontal="center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54" fillId="0" borderId="27" xfId="0" applyFont="1" applyBorder="1" applyAlignment="1" applyProtection="1">
      <alignment horizontal="left" vertical="center"/>
    </xf>
    <xf numFmtId="0" fontId="55" fillId="0" borderId="1" xfId="0" applyFont="1" applyBorder="1" applyAlignment="1" applyProtection="1">
      <alignment vertical="top"/>
    </xf>
    <xf numFmtId="0" fontId="55" fillId="0" borderId="1" xfId="0" applyFont="1" applyBorder="1" applyAlignment="1" applyProtection="1">
      <alignment horizontal="left" vertical="center"/>
    </xf>
    <xf numFmtId="0" fontId="55" fillId="0" borderId="1" xfId="0" applyFont="1" applyBorder="1" applyAlignment="1" applyProtection="1">
      <alignment horizontal="center" vertical="center"/>
    </xf>
    <xf numFmtId="49" fontId="55" fillId="0" borderId="1" xfId="0" applyNumberFormat="1" applyFont="1" applyBorder="1" applyAlignment="1" applyProtection="1">
      <alignment horizontal="left" vertical="center"/>
    </xf>
    <xf numFmtId="0" fontId="5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 applyAlignment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51104" TargetMode="External" /><Relationship Id="rId2" Type="http://schemas.openxmlformats.org/officeDocument/2006/relationships/hyperlink" Target="https://podminky.urs.cz/item/CS_URS_2025_02/162251102" TargetMode="External" /><Relationship Id="rId3" Type="http://schemas.openxmlformats.org/officeDocument/2006/relationships/hyperlink" Target="https://podminky.urs.cz/item/CS_URS_2025_02/167151101" TargetMode="External" /><Relationship Id="rId4" Type="http://schemas.openxmlformats.org/officeDocument/2006/relationships/hyperlink" Target="https://podminky.urs.cz/item/CS_URS_2025_02/171251109" TargetMode="External" /><Relationship Id="rId5" Type="http://schemas.openxmlformats.org/officeDocument/2006/relationships/hyperlink" Target="https://podminky.urs.cz/item/CS_URS_2025_02/171251201" TargetMode="External" /><Relationship Id="rId6" Type="http://schemas.openxmlformats.org/officeDocument/2006/relationships/hyperlink" Target="https://podminky.urs.cz/item/CS_URS_2025_02/174151101" TargetMode="External" /><Relationship Id="rId7" Type="http://schemas.openxmlformats.org/officeDocument/2006/relationships/hyperlink" Target="https://podminky.urs.cz/item/CS_URS_2025_02/181951112" TargetMode="External" /><Relationship Id="rId8" Type="http://schemas.openxmlformats.org/officeDocument/2006/relationships/hyperlink" Target="https://podminky.urs.cz/item/CS_URS_2025_02/321351010" TargetMode="External" /><Relationship Id="rId9" Type="http://schemas.openxmlformats.org/officeDocument/2006/relationships/hyperlink" Target="https://podminky.urs.cz/item/CS_URS_2025_02/321352010" TargetMode="External" /><Relationship Id="rId10" Type="http://schemas.openxmlformats.org/officeDocument/2006/relationships/hyperlink" Target="https://podminky.urs.cz/item/CS_URS_2025_02/321366111" TargetMode="External" /><Relationship Id="rId11" Type="http://schemas.openxmlformats.org/officeDocument/2006/relationships/hyperlink" Target="https://podminky.urs.cz/item/CS_URS_2025_02/451315115" TargetMode="External" /><Relationship Id="rId12" Type="http://schemas.openxmlformats.org/officeDocument/2006/relationships/hyperlink" Target="https://podminky.urs.cz/item/CS_URS_2025_02/810471811" TargetMode="External" /><Relationship Id="rId13" Type="http://schemas.openxmlformats.org/officeDocument/2006/relationships/hyperlink" Target="https://podminky.urs.cz/item/CS_URS_2025_02/961044111" TargetMode="External" /><Relationship Id="rId14" Type="http://schemas.openxmlformats.org/officeDocument/2006/relationships/hyperlink" Target="https://podminky.urs.cz/item/CS_URS_2025_02/985131111" TargetMode="External" /><Relationship Id="rId15" Type="http://schemas.openxmlformats.org/officeDocument/2006/relationships/hyperlink" Target="https://podminky.urs.cz/item/CS_URS_2025_02/997013501" TargetMode="External" /><Relationship Id="rId16" Type="http://schemas.openxmlformats.org/officeDocument/2006/relationships/hyperlink" Target="https://podminky.urs.cz/item/CS_URS_2025_02/997013509" TargetMode="External" /><Relationship Id="rId17" Type="http://schemas.openxmlformats.org/officeDocument/2006/relationships/hyperlink" Target="https://podminky.urs.cz/item/CS_URS_2025_02/997013861" TargetMode="External" /><Relationship Id="rId18" Type="http://schemas.openxmlformats.org/officeDocument/2006/relationships/hyperlink" Target="https://podminky.urs.cz/item/CS_URS_2025_02/997013862" TargetMode="External" /><Relationship Id="rId19" Type="http://schemas.openxmlformats.org/officeDocument/2006/relationships/hyperlink" Target="https://podminky.urs.cz/item/CS_URS_2025_02/998324011" TargetMode="External" /><Relationship Id="rId20" Type="http://schemas.openxmlformats.org/officeDocument/2006/relationships/hyperlink" Target="https://podminky.urs.cz/item/CS_URS_2025_02/713121111" TargetMode="External" /><Relationship Id="rId21" Type="http://schemas.openxmlformats.org/officeDocument/2006/relationships/hyperlink" Target="https://podminky.urs.cz/item/CS_URS_2025_02/713131141" TargetMode="External" /><Relationship Id="rId22" Type="http://schemas.openxmlformats.org/officeDocument/2006/relationships/hyperlink" Target="https://podminky.urs.cz/item/CS_URS_2025_02/99871310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5101201" TargetMode="External" /><Relationship Id="rId2" Type="http://schemas.openxmlformats.org/officeDocument/2006/relationships/hyperlink" Target="https://podminky.urs.cz/item/CS_URS_2025_02/115101301" TargetMode="External" /><Relationship Id="rId3" Type="http://schemas.openxmlformats.org/officeDocument/2006/relationships/hyperlink" Target="https://podminky.urs.cz/item/CS_URS_2025_02/131251104" TargetMode="External" /><Relationship Id="rId4" Type="http://schemas.openxmlformats.org/officeDocument/2006/relationships/hyperlink" Target="https://podminky.urs.cz/item/CS_URS_2025_02/131451103" TargetMode="External" /><Relationship Id="rId5" Type="http://schemas.openxmlformats.org/officeDocument/2006/relationships/hyperlink" Target="https://podminky.urs.cz/item/CS_URS_2025_02/162251102" TargetMode="External" /><Relationship Id="rId6" Type="http://schemas.openxmlformats.org/officeDocument/2006/relationships/hyperlink" Target="https://podminky.urs.cz/item/CS_URS_2025_02/171151131" TargetMode="External" /><Relationship Id="rId7" Type="http://schemas.openxmlformats.org/officeDocument/2006/relationships/hyperlink" Target="https://podminky.urs.cz/item/CS_URS_2025_02/171251109" TargetMode="External" /><Relationship Id="rId8" Type="http://schemas.openxmlformats.org/officeDocument/2006/relationships/hyperlink" Target="https://podminky.urs.cz/item/CS_URS_2025_02/171251201" TargetMode="External" /><Relationship Id="rId9" Type="http://schemas.openxmlformats.org/officeDocument/2006/relationships/hyperlink" Target="https://podminky.urs.cz/item/CS_URS_2025_02/174151101" TargetMode="External" /><Relationship Id="rId10" Type="http://schemas.openxmlformats.org/officeDocument/2006/relationships/hyperlink" Target="https://podminky.urs.cz/item/CS_URS_2025_02/181351113" TargetMode="External" /><Relationship Id="rId11" Type="http://schemas.openxmlformats.org/officeDocument/2006/relationships/hyperlink" Target="https://podminky.urs.cz/item/CS_URS_2025_02/181951111" TargetMode="External" /><Relationship Id="rId12" Type="http://schemas.openxmlformats.org/officeDocument/2006/relationships/hyperlink" Target="https://podminky.urs.cz/item/CS_URS_2025_02/181951112" TargetMode="External" /><Relationship Id="rId13" Type="http://schemas.openxmlformats.org/officeDocument/2006/relationships/hyperlink" Target="https://podminky.urs.cz/item/CS_URS_2025_02/185803111" TargetMode="External" /><Relationship Id="rId14" Type="http://schemas.openxmlformats.org/officeDocument/2006/relationships/hyperlink" Target="https://podminky.urs.cz/item/CS_URS_2025_02/185804312" TargetMode="External" /><Relationship Id="rId15" Type="http://schemas.openxmlformats.org/officeDocument/2006/relationships/hyperlink" Target="https://podminky.urs.cz/item/CS_URS_2025_02/321351010" TargetMode="External" /><Relationship Id="rId16" Type="http://schemas.openxmlformats.org/officeDocument/2006/relationships/hyperlink" Target="https://podminky.urs.cz/item/CS_URS_2025_02/321351020" TargetMode="External" /><Relationship Id="rId17" Type="http://schemas.openxmlformats.org/officeDocument/2006/relationships/hyperlink" Target="https://podminky.urs.cz/item/CS_URS_2025_02/321352010" TargetMode="External" /><Relationship Id="rId18" Type="http://schemas.openxmlformats.org/officeDocument/2006/relationships/hyperlink" Target="https://podminky.urs.cz/item/CS_URS_2025_02/321352020" TargetMode="External" /><Relationship Id="rId19" Type="http://schemas.openxmlformats.org/officeDocument/2006/relationships/hyperlink" Target="https://podminky.urs.cz/item/CS_URS_2025_02/321352030" TargetMode="External" /><Relationship Id="rId20" Type="http://schemas.openxmlformats.org/officeDocument/2006/relationships/hyperlink" Target="https://podminky.urs.cz/item/CS_URS_2025_02/321356111" TargetMode="External" /><Relationship Id="rId21" Type="http://schemas.openxmlformats.org/officeDocument/2006/relationships/hyperlink" Target="https://podminky.urs.cz/item/CS_URS_2025_02/321356121" TargetMode="External" /><Relationship Id="rId22" Type="http://schemas.openxmlformats.org/officeDocument/2006/relationships/hyperlink" Target="https://podminky.urs.cz/item/CS_URS_2025_02/321356910" TargetMode="External" /><Relationship Id="rId23" Type="http://schemas.openxmlformats.org/officeDocument/2006/relationships/hyperlink" Target="https://podminky.urs.cz/item/CS_URS_2025_02/321356930" TargetMode="External" /><Relationship Id="rId24" Type="http://schemas.openxmlformats.org/officeDocument/2006/relationships/hyperlink" Target="https://podminky.urs.cz/item/CS_URS_2025_02/321366111" TargetMode="External" /><Relationship Id="rId25" Type="http://schemas.openxmlformats.org/officeDocument/2006/relationships/hyperlink" Target="https://podminky.urs.cz/item/CS_URS_2025_02/451315115" TargetMode="External" /><Relationship Id="rId26" Type="http://schemas.openxmlformats.org/officeDocument/2006/relationships/hyperlink" Target="https://podminky.urs.cz/item/CS_URS_2025_02/931994142" TargetMode="External" /><Relationship Id="rId27" Type="http://schemas.openxmlformats.org/officeDocument/2006/relationships/hyperlink" Target="https://podminky.urs.cz/item/CS_URS_2025_02/931994151" TargetMode="External" /><Relationship Id="rId28" Type="http://schemas.openxmlformats.org/officeDocument/2006/relationships/hyperlink" Target="https://podminky.urs.cz/item/CS_URS_2025_02/941121111" TargetMode="External" /><Relationship Id="rId29" Type="http://schemas.openxmlformats.org/officeDocument/2006/relationships/hyperlink" Target="https://podminky.urs.cz/item/CS_URS_2025_02/941121211" TargetMode="External" /><Relationship Id="rId30" Type="http://schemas.openxmlformats.org/officeDocument/2006/relationships/hyperlink" Target="https://podminky.urs.cz/item/CS_URS_2025_02/941121811" TargetMode="External" /><Relationship Id="rId31" Type="http://schemas.openxmlformats.org/officeDocument/2006/relationships/hyperlink" Target="https://podminky.urs.cz/item/CS_URS_2025_02/943121111" TargetMode="External" /><Relationship Id="rId32" Type="http://schemas.openxmlformats.org/officeDocument/2006/relationships/hyperlink" Target="https://podminky.urs.cz/item/CS_URS_2025_02/943121211" TargetMode="External" /><Relationship Id="rId33" Type="http://schemas.openxmlformats.org/officeDocument/2006/relationships/hyperlink" Target="https://podminky.urs.cz/item/CS_URS_2025_02/943121811" TargetMode="External" /><Relationship Id="rId34" Type="http://schemas.openxmlformats.org/officeDocument/2006/relationships/hyperlink" Target="https://podminky.urs.cz/item/CS_URS_2025_02/949211111" TargetMode="External" /><Relationship Id="rId35" Type="http://schemas.openxmlformats.org/officeDocument/2006/relationships/hyperlink" Target="https://podminky.urs.cz/item/CS_URS_2025_02/949211211" TargetMode="External" /><Relationship Id="rId36" Type="http://schemas.openxmlformats.org/officeDocument/2006/relationships/hyperlink" Target="https://podminky.urs.cz/item/CS_URS_2025_02/949211811" TargetMode="External" /><Relationship Id="rId37" Type="http://schemas.openxmlformats.org/officeDocument/2006/relationships/hyperlink" Target="https://podminky.urs.cz/item/CS_URS_2025_02/953312122" TargetMode="External" /><Relationship Id="rId38" Type="http://schemas.openxmlformats.org/officeDocument/2006/relationships/hyperlink" Target="https://podminky.urs.cz/item/CS_URS_2025_02/953333324" TargetMode="External" /><Relationship Id="rId39" Type="http://schemas.openxmlformats.org/officeDocument/2006/relationships/hyperlink" Target="https://podminky.urs.cz/item/CS_URS_2025_02/953334315" TargetMode="External" /><Relationship Id="rId40" Type="http://schemas.openxmlformats.org/officeDocument/2006/relationships/hyperlink" Target="https://podminky.urs.cz/item/CS_URS_2025_02/961044111" TargetMode="External" /><Relationship Id="rId41" Type="http://schemas.openxmlformats.org/officeDocument/2006/relationships/hyperlink" Target="https://podminky.urs.cz/item/CS_URS_2025_02/985131111" TargetMode="External" /><Relationship Id="rId42" Type="http://schemas.openxmlformats.org/officeDocument/2006/relationships/hyperlink" Target="https://podminky.urs.cz/item/CS_URS_2025_02/997013501" TargetMode="External" /><Relationship Id="rId43" Type="http://schemas.openxmlformats.org/officeDocument/2006/relationships/hyperlink" Target="https://podminky.urs.cz/item/CS_URS_2025_02/997013509" TargetMode="External" /><Relationship Id="rId44" Type="http://schemas.openxmlformats.org/officeDocument/2006/relationships/hyperlink" Target="https://podminky.urs.cz/item/CS_URS_2025_02/997013861" TargetMode="External" /><Relationship Id="rId45" Type="http://schemas.openxmlformats.org/officeDocument/2006/relationships/hyperlink" Target="https://podminky.urs.cz/item/CS_URS_2025_02/998324011" TargetMode="External" /><Relationship Id="rId46" Type="http://schemas.openxmlformats.org/officeDocument/2006/relationships/hyperlink" Target="https://podminky.urs.cz/item/CS_URS_2025_02/713121111" TargetMode="External" /><Relationship Id="rId47" Type="http://schemas.openxmlformats.org/officeDocument/2006/relationships/hyperlink" Target="https://podminky.urs.cz/item/CS_URS_2025_02/713131141" TargetMode="External" /><Relationship Id="rId48" Type="http://schemas.openxmlformats.org/officeDocument/2006/relationships/hyperlink" Target="https://podminky.urs.cz/item/CS_URS_2025_02/998713101" TargetMode="External" /><Relationship Id="rId49" Type="http://schemas.openxmlformats.org/officeDocument/2006/relationships/hyperlink" Target="https://podminky.urs.cz/item/CS_URS_2025_02/721173403" TargetMode="External" /><Relationship Id="rId50" Type="http://schemas.openxmlformats.org/officeDocument/2006/relationships/hyperlink" Target="https://podminky.urs.cz/item/CS_URS_2025_02/998721101" TargetMode="External" /><Relationship Id="rId51" Type="http://schemas.openxmlformats.org/officeDocument/2006/relationships/hyperlink" Target="https://podminky.urs.cz/item/CS_URS_2025_02/741110313" TargetMode="External" /><Relationship Id="rId52" Type="http://schemas.openxmlformats.org/officeDocument/2006/relationships/hyperlink" Target="https://podminky.urs.cz/item/CS_URS_2025_02/998741101" TargetMode="External" /><Relationship Id="rId53" Type="http://schemas.openxmlformats.org/officeDocument/2006/relationships/hyperlink" Target="https://podminky.urs.cz/item/CS_URS_2025_02/751111013" TargetMode="External" /><Relationship Id="rId54" Type="http://schemas.openxmlformats.org/officeDocument/2006/relationships/hyperlink" Target="https://podminky.urs.cz/item/CS_URS_2025_02/751398041" TargetMode="External" /><Relationship Id="rId55" Type="http://schemas.openxmlformats.org/officeDocument/2006/relationships/hyperlink" Target="https://podminky.urs.cz/item/CS_URS_2025_02/998751101" TargetMode="External" /><Relationship Id="rId56" Type="http://schemas.openxmlformats.org/officeDocument/2006/relationships/hyperlink" Target="https://podminky.urs.cz/item/CS_URS_2025_02/767591003" TargetMode="External" /><Relationship Id="rId57" Type="http://schemas.openxmlformats.org/officeDocument/2006/relationships/hyperlink" Target="https://podminky.urs.cz/item/CS_URS_2025_02/767995112" TargetMode="External" /><Relationship Id="rId58" Type="http://schemas.openxmlformats.org/officeDocument/2006/relationships/hyperlink" Target="https://podminky.urs.cz/item/CS_URS_2025_02/771574416" TargetMode="External" /><Relationship Id="rId59" Type="http://schemas.openxmlformats.org/officeDocument/2006/relationships/hyperlink" Target="https://podminky.urs.cz/item/CS_URS_2025_02/998771101" TargetMode="External" /><Relationship Id="rId6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025111A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MVE Chroustovice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Bývalý Chroustovický mlýn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28. 1. 2026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Odborné učiliště Chroustovice - Zámek 1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AQUATIS a.s.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Bc. Aneta Patková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ROUND(AG55+SUM(AG56:AG58)+SUM(AG61:AG63),2)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ROUND(AS55+SUM(AS56:AS58)+SUM(AS61:AS63),2)</f>
        <v>0</v>
      </c>
      <c r="AT54" s="109">
        <f>ROUND(SUM(AV54:AW54),2)</f>
        <v>0</v>
      </c>
      <c r="AU54" s="110">
        <f>ROUND(AU55+SUM(AU56:AU58)+SUM(AU61:AU63),5)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ROUND(AZ55+SUM(AZ56:AZ58)+SUM(AZ61:AZ63),2)</f>
        <v>0</v>
      </c>
      <c r="BA54" s="109">
        <f>ROUND(BA55+SUM(BA56:BA58)+SUM(BA61:BA63),2)</f>
        <v>0</v>
      </c>
      <c r="BB54" s="109">
        <f>ROUND(BB55+SUM(BB56:BB58)+SUM(BB61:BB63),2)</f>
        <v>0</v>
      </c>
      <c r="BC54" s="109">
        <f>ROUND(BC55+SUM(BC56:BC58)+SUM(BC61:BC63),2)</f>
        <v>0</v>
      </c>
      <c r="BD54" s="111">
        <f>ROUND(BD55+SUM(BD56:BD58)+SUM(BD61:BD63),2)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'PS 01 - Technologická čás...'!J30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'PS 01 - Technologická čás...'!P83</f>
        <v>0</v>
      </c>
      <c r="AV55" s="123">
        <f>'PS 01 - Technologická čás...'!J33</f>
        <v>0</v>
      </c>
      <c r="AW55" s="123">
        <f>'PS 01 - Technologická čás...'!J34</f>
        <v>0</v>
      </c>
      <c r="AX55" s="123">
        <f>'PS 01 - Technologická čás...'!J35</f>
        <v>0</v>
      </c>
      <c r="AY55" s="123">
        <f>'PS 01 - Technologická čás...'!J36</f>
        <v>0</v>
      </c>
      <c r="AZ55" s="123">
        <f>'PS 01 - Technologická čás...'!F33</f>
        <v>0</v>
      </c>
      <c r="BA55" s="123">
        <f>'PS 01 - Technologická čás...'!F34</f>
        <v>0</v>
      </c>
      <c r="BB55" s="123">
        <f>'PS 01 - Technologická čás...'!F35</f>
        <v>0</v>
      </c>
      <c r="BC55" s="123">
        <f>'PS 01 - Technologická čás...'!F36</f>
        <v>0</v>
      </c>
      <c r="BD55" s="125">
        <f>'PS 01 - Technologická čás...'!F37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7" customFormat="1" ht="16.5" customHeight="1">
      <c r="A56" s="114" t="s">
        <v>80</v>
      </c>
      <c r="B56" s="115"/>
      <c r="C56" s="116"/>
      <c r="D56" s="117" t="s">
        <v>87</v>
      </c>
      <c r="E56" s="117"/>
      <c r="F56" s="117"/>
      <c r="G56" s="117"/>
      <c r="H56" s="117"/>
      <c r="I56" s="118"/>
      <c r="J56" s="117" t="s">
        <v>88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'PS 02 - MVE – Technologic...'!J30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89</v>
      </c>
      <c r="AR56" s="121"/>
      <c r="AS56" s="122">
        <v>0</v>
      </c>
      <c r="AT56" s="123">
        <f>ROUND(SUM(AV56:AW56),2)</f>
        <v>0</v>
      </c>
      <c r="AU56" s="124">
        <f>'PS 02 - MVE – Technologic...'!P80</f>
        <v>0</v>
      </c>
      <c r="AV56" s="123">
        <f>'PS 02 - MVE – Technologic...'!J33</f>
        <v>0</v>
      </c>
      <c r="AW56" s="123">
        <f>'PS 02 - MVE – Technologic...'!J34</f>
        <v>0</v>
      </c>
      <c r="AX56" s="123">
        <f>'PS 02 - MVE – Technologic...'!J35</f>
        <v>0</v>
      </c>
      <c r="AY56" s="123">
        <f>'PS 02 - MVE – Technologic...'!J36</f>
        <v>0</v>
      </c>
      <c r="AZ56" s="123">
        <f>'PS 02 - MVE – Technologic...'!F33</f>
        <v>0</v>
      </c>
      <c r="BA56" s="123">
        <f>'PS 02 - MVE – Technologic...'!F34</f>
        <v>0</v>
      </c>
      <c r="BB56" s="123">
        <f>'PS 02 - MVE – Technologic...'!F35</f>
        <v>0</v>
      </c>
      <c r="BC56" s="123">
        <f>'PS 02 - MVE – Technologic...'!F36</f>
        <v>0</v>
      </c>
      <c r="BD56" s="125">
        <f>'PS 02 - MVE – Technologic...'!F37</f>
        <v>0</v>
      </c>
      <c r="BE56" s="7"/>
      <c r="BT56" s="126" t="s">
        <v>84</v>
      </c>
      <c r="BV56" s="126" t="s">
        <v>78</v>
      </c>
      <c r="BW56" s="126" t="s">
        <v>90</v>
      </c>
      <c r="BX56" s="126" t="s">
        <v>5</v>
      </c>
      <c r="CL56" s="126" t="s">
        <v>19</v>
      </c>
      <c r="CM56" s="126" t="s">
        <v>86</v>
      </c>
    </row>
    <row r="57" s="7" customFormat="1" ht="16.5" customHeight="1">
      <c r="A57" s="114" t="s">
        <v>80</v>
      </c>
      <c r="B57" s="115"/>
      <c r="C57" s="116"/>
      <c r="D57" s="117" t="s">
        <v>91</v>
      </c>
      <c r="E57" s="117"/>
      <c r="F57" s="117"/>
      <c r="G57" s="117"/>
      <c r="H57" s="117"/>
      <c r="I57" s="118"/>
      <c r="J57" s="117" t="s">
        <v>92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01 - Přívodní kanál'!J30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89</v>
      </c>
      <c r="AR57" s="121"/>
      <c r="AS57" s="122">
        <v>0</v>
      </c>
      <c r="AT57" s="123">
        <f>ROUND(SUM(AV57:AW57),2)</f>
        <v>0</v>
      </c>
      <c r="AU57" s="124">
        <f>'SO 01 - Přívodní kanál'!P89</f>
        <v>0</v>
      </c>
      <c r="AV57" s="123">
        <f>'SO 01 - Přívodní kanál'!J33</f>
        <v>0</v>
      </c>
      <c r="AW57" s="123">
        <f>'SO 01 - Přívodní kanál'!J34</f>
        <v>0</v>
      </c>
      <c r="AX57" s="123">
        <f>'SO 01 - Přívodní kanál'!J35</f>
        <v>0</v>
      </c>
      <c r="AY57" s="123">
        <f>'SO 01 - Přívodní kanál'!J36</f>
        <v>0</v>
      </c>
      <c r="AZ57" s="123">
        <f>'SO 01 - Přívodní kanál'!F33</f>
        <v>0</v>
      </c>
      <c r="BA57" s="123">
        <f>'SO 01 - Přívodní kanál'!F34</f>
        <v>0</v>
      </c>
      <c r="BB57" s="123">
        <f>'SO 01 - Přívodní kanál'!F35</f>
        <v>0</v>
      </c>
      <c r="BC57" s="123">
        <f>'SO 01 - Přívodní kanál'!F36</f>
        <v>0</v>
      </c>
      <c r="BD57" s="125">
        <f>'SO 01 - Přívodní kanál'!F37</f>
        <v>0</v>
      </c>
      <c r="BE57" s="7"/>
      <c r="BT57" s="126" t="s">
        <v>84</v>
      </c>
      <c r="BV57" s="126" t="s">
        <v>78</v>
      </c>
      <c r="BW57" s="126" t="s">
        <v>93</v>
      </c>
      <c r="BX57" s="126" t="s">
        <v>5</v>
      </c>
      <c r="CL57" s="126" t="s">
        <v>19</v>
      </c>
      <c r="CM57" s="126" t="s">
        <v>86</v>
      </c>
    </row>
    <row r="58" s="7" customFormat="1" ht="16.5" customHeight="1">
      <c r="A58" s="7"/>
      <c r="B58" s="115"/>
      <c r="C58" s="116"/>
      <c r="D58" s="117" t="s">
        <v>94</v>
      </c>
      <c r="E58" s="117"/>
      <c r="F58" s="117"/>
      <c r="G58" s="117"/>
      <c r="H58" s="117"/>
      <c r="I58" s="118"/>
      <c r="J58" s="117" t="s">
        <v>95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27">
        <f>ROUND(SUM(AG59:AG60),2)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89</v>
      </c>
      <c r="AR58" s="121"/>
      <c r="AS58" s="122">
        <f>ROUND(SUM(AS59:AS60),2)</f>
        <v>0</v>
      </c>
      <c r="AT58" s="123">
        <f>ROUND(SUM(AV58:AW58),2)</f>
        <v>0</v>
      </c>
      <c r="AU58" s="124">
        <f>ROUND(SUM(AU59:AU60),5)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ROUND(SUM(AZ59:AZ60),2)</f>
        <v>0</v>
      </c>
      <c r="BA58" s="123">
        <f>ROUND(SUM(BA59:BA60),2)</f>
        <v>0</v>
      </c>
      <c r="BB58" s="123">
        <f>ROUND(SUM(BB59:BB60),2)</f>
        <v>0</v>
      </c>
      <c r="BC58" s="123">
        <f>ROUND(SUM(BC59:BC60),2)</f>
        <v>0</v>
      </c>
      <c r="BD58" s="125">
        <f>ROUND(SUM(BD59:BD60),2)</f>
        <v>0</v>
      </c>
      <c r="BE58" s="7"/>
      <c r="BS58" s="126" t="s">
        <v>75</v>
      </c>
      <c r="BT58" s="126" t="s">
        <v>84</v>
      </c>
      <c r="BV58" s="126" t="s">
        <v>78</v>
      </c>
      <c r="BW58" s="126" t="s">
        <v>96</v>
      </c>
      <c r="BX58" s="126" t="s">
        <v>5</v>
      </c>
      <c r="CL58" s="126" t="s">
        <v>19</v>
      </c>
      <c r="CM58" s="126" t="s">
        <v>86</v>
      </c>
    </row>
    <row r="59" s="4" customFormat="1" ht="16.5" customHeight="1">
      <c r="A59" s="114" t="s">
        <v>80</v>
      </c>
      <c r="B59" s="66"/>
      <c r="C59" s="128"/>
      <c r="D59" s="128"/>
      <c r="E59" s="129" t="s">
        <v>94</v>
      </c>
      <c r="F59" s="129"/>
      <c r="G59" s="129"/>
      <c r="H59" s="129"/>
      <c r="I59" s="129"/>
      <c r="J59" s="128"/>
      <c r="K59" s="129" t="s">
        <v>95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02 - MVE'!J30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97</v>
      </c>
      <c r="AR59" s="68"/>
      <c r="AS59" s="132">
        <v>0</v>
      </c>
      <c r="AT59" s="133">
        <f>ROUND(SUM(AV59:AW59),2)</f>
        <v>0</v>
      </c>
      <c r="AU59" s="134">
        <f>'SO 02 - MVE'!P94</f>
        <v>0</v>
      </c>
      <c r="AV59" s="133">
        <f>'SO 02 - MVE'!J33</f>
        <v>0</v>
      </c>
      <c r="AW59" s="133">
        <f>'SO 02 - MVE'!J34</f>
        <v>0</v>
      </c>
      <c r="AX59" s="133">
        <f>'SO 02 - MVE'!J35</f>
        <v>0</v>
      </c>
      <c r="AY59" s="133">
        <f>'SO 02 - MVE'!J36</f>
        <v>0</v>
      </c>
      <c r="AZ59" s="133">
        <f>'SO 02 - MVE'!F33</f>
        <v>0</v>
      </c>
      <c r="BA59" s="133">
        <f>'SO 02 - MVE'!F34</f>
        <v>0</v>
      </c>
      <c r="BB59" s="133">
        <f>'SO 02 - MVE'!F35</f>
        <v>0</v>
      </c>
      <c r="BC59" s="133">
        <f>'SO 02 - MVE'!F36</f>
        <v>0</v>
      </c>
      <c r="BD59" s="135">
        <f>'SO 02 - MVE'!F37</f>
        <v>0</v>
      </c>
      <c r="BE59" s="4"/>
      <c r="BT59" s="136" t="s">
        <v>86</v>
      </c>
      <c r="BU59" s="136" t="s">
        <v>98</v>
      </c>
      <c r="BV59" s="136" t="s">
        <v>78</v>
      </c>
      <c r="BW59" s="136" t="s">
        <v>96</v>
      </c>
      <c r="BX59" s="136" t="s">
        <v>5</v>
      </c>
      <c r="CL59" s="136" t="s">
        <v>19</v>
      </c>
      <c r="CM59" s="136" t="s">
        <v>86</v>
      </c>
    </row>
    <row r="60" s="4" customFormat="1" ht="23.25" customHeight="1">
      <c r="A60" s="114" t="s">
        <v>80</v>
      </c>
      <c r="B60" s="66"/>
      <c r="C60" s="128"/>
      <c r="D60" s="128"/>
      <c r="E60" s="129" t="s">
        <v>99</v>
      </c>
      <c r="F60" s="129"/>
      <c r="G60" s="129"/>
      <c r="H60" s="129"/>
      <c r="I60" s="129"/>
      <c r="J60" s="128"/>
      <c r="K60" s="129" t="s">
        <v>100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02.el - Stavební elekt...'!J32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97</v>
      </c>
      <c r="AR60" s="68"/>
      <c r="AS60" s="132">
        <v>0</v>
      </c>
      <c r="AT60" s="133">
        <f>ROUND(SUM(AV60:AW60),2)</f>
        <v>0</v>
      </c>
      <c r="AU60" s="134">
        <f>'SO 02.el - Stavební elekt...'!P85</f>
        <v>0</v>
      </c>
      <c r="AV60" s="133">
        <f>'SO 02.el - Stavební elekt...'!J35</f>
        <v>0</v>
      </c>
      <c r="AW60" s="133">
        <f>'SO 02.el - Stavební elekt...'!J36</f>
        <v>0</v>
      </c>
      <c r="AX60" s="133">
        <f>'SO 02.el - Stavební elekt...'!J37</f>
        <v>0</v>
      </c>
      <c r="AY60" s="133">
        <f>'SO 02.el - Stavební elekt...'!J38</f>
        <v>0</v>
      </c>
      <c r="AZ60" s="133">
        <f>'SO 02.el - Stavební elekt...'!F35</f>
        <v>0</v>
      </c>
      <c r="BA60" s="133">
        <f>'SO 02.el - Stavební elekt...'!F36</f>
        <v>0</v>
      </c>
      <c r="BB60" s="133">
        <f>'SO 02.el - Stavební elekt...'!F37</f>
        <v>0</v>
      </c>
      <c r="BC60" s="133">
        <f>'SO 02.el - Stavební elekt...'!F38</f>
        <v>0</v>
      </c>
      <c r="BD60" s="135">
        <f>'SO 02.el - Stavební elekt...'!F39</f>
        <v>0</v>
      </c>
      <c r="BE60" s="4"/>
      <c r="BT60" s="136" t="s">
        <v>86</v>
      </c>
      <c r="BV60" s="136" t="s">
        <v>78</v>
      </c>
      <c r="BW60" s="136" t="s">
        <v>101</v>
      </c>
      <c r="BX60" s="136" t="s">
        <v>96</v>
      </c>
      <c r="CL60" s="136" t="s">
        <v>19</v>
      </c>
    </row>
    <row r="61" s="7" customFormat="1" ht="16.5" customHeight="1">
      <c r="A61" s="114" t="s">
        <v>80</v>
      </c>
      <c r="B61" s="115"/>
      <c r="C61" s="116"/>
      <c r="D61" s="117" t="s">
        <v>102</v>
      </c>
      <c r="E61" s="117"/>
      <c r="F61" s="117"/>
      <c r="G61" s="117"/>
      <c r="H61" s="117"/>
      <c r="I61" s="118"/>
      <c r="J61" s="117" t="s">
        <v>103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'SO 03 - Vyvedení výkonu'!J30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89</v>
      </c>
      <c r="AR61" s="121"/>
      <c r="AS61" s="122">
        <v>0</v>
      </c>
      <c r="AT61" s="123">
        <f>ROUND(SUM(AV61:AW61),2)</f>
        <v>0</v>
      </c>
      <c r="AU61" s="124">
        <f>'SO 03 - Vyvedení výkonu'!P80</f>
        <v>0</v>
      </c>
      <c r="AV61" s="123">
        <f>'SO 03 - Vyvedení výkonu'!J33</f>
        <v>0</v>
      </c>
      <c r="AW61" s="123">
        <f>'SO 03 - Vyvedení výkonu'!J34</f>
        <v>0</v>
      </c>
      <c r="AX61" s="123">
        <f>'SO 03 - Vyvedení výkonu'!J35</f>
        <v>0</v>
      </c>
      <c r="AY61" s="123">
        <f>'SO 03 - Vyvedení výkonu'!J36</f>
        <v>0</v>
      </c>
      <c r="AZ61" s="123">
        <f>'SO 03 - Vyvedení výkonu'!F33</f>
        <v>0</v>
      </c>
      <c r="BA61" s="123">
        <f>'SO 03 - Vyvedení výkonu'!F34</f>
        <v>0</v>
      </c>
      <c r="BB61" s="123">
        <f>'SO 03 - Vyvedení výkonu'!F35</f>
        <v>0</v>
      </c>
      <c r="BC61" s="123">
        <f>'SO 03 - Vyvedení výkonu'!F36</f>
        <v>0</v>
      </c>
      <c r="BD61" s="125">
        <f>'SO 03 - Vyvedení výkonu'!F37</f>
        <v>0</v>
      </c>
      <c r="BE61" s="7"/>
      <c r="BT61" s="126" t="s">
        <v>84</v>
      </c>
      <c r="BV61" s="126" t="s">
        <v>78</v>
      </c>
      <c r="BW61" s="126" t="s">
        <v>104</v>
      </c>
      <c r="BX61" s="126" t="s">
        <v>5</v>
      </c>
      <c r="CL61" s="126" t="s">
        <v>19</v>
      </c>
      <c r="CM61" s="126" t="s">
        <v>86</v>
      </c>
    </row>
    <row r="62" s="7" customFormat="1" ht="16.5" customHeight="1">
      <c r="A62" s="114" t="s">
        <v>80</v>
      </c>
      <c r="B62" s="115"/>
      <c r="C62" s="116"/>
      <c r="D62" s="117" t="s">
        <v>105</v>
      </c>
      <c r="E62" s="117"/>
      <c r="F62" s="117"/>
      <c r="G62" s="117"/>
      <c r="H62" s="117"/>
      <c r="I62" s="118"/>
      <c r="J62" s="117" t="s">
        <v>106</v>
      </c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9">
        <f>'SO 04 -  Úpravy na vtoku ...'!J30</f>
        <v>0</v>
      </c>
      <c r="AH62" s="118"/>
      <c r="AI62" s="118"/>
      <c r="AJ62" s="118"/>
      <c r="AK62" s="118"/>
      <c r="AL62" s="118"/>
      <c r="AM62" s="118"/>
      <c r="AN62" s="119">
        <f>SUM(AG62,AT62)</f>
        <v>0</v>
      </c>
      <c r="AO62" s="118"/>
      <c r="AP62" s="118"/>
      <c r="AQ62" s="120" t="s">
        <v>89</v>
      </c>
      <c r="AR62" s="121"/>
      <c r="AS62" s="122">
        <v>0</v>
      </c>
      <c r="AT62" s="123">
        <f>ROUND(SUM(AV62:AW62),2)</f>
        <v>0</v>
      </c>
      <c r="AU62" s="124">
        <f>'SO 04 -  Úpravy na vtoku ...'!P80</f>
        <v>0</v>
      </c>
      <c r="AV62" s="123">
        <f>'SO 04 -  Úpravy na vtoku ...'!J33</f>
        <v>0</v>
      </c>
      <c r="AW62" s="123">
        <f>'SO 04 -  Úpravy na vtoku ...'!J34</f>
        <v>0</v>
      </c>
      <c r="AX62" s="123">
        <f>'SO 04 -  Úpravy na vtoku ...'!J35</f>
        <v>0</v>
      </c>
      <c r="AY62" s="123">
        <f>'SO 04 -  Úpravy na vtoku ...'!J36</f>
        <v>0</v>
      </c>
      <c r="AZ62" s="123">
        <f>'SO 04 -  Úpravy na vtoku ...'!F33</f>
        <v>0</v>
      </c>
      <c r="BA62" s="123">
        <f>'SO 04 -  Úpravy na vtoku ...'!F34</f>
        <v>0</v>
      </c>
      <c r="BB62" s="123">
        <f>'SO 04 -  Úpravy na vtoku ...'!F35</f>
        <v>0</v>
      </c>
      <c r="BC62" s="123">
        <f>'SO 04 -  Úpravy na vtoku ...'!F36</f>
        <v>0</v>
      </c>
      <c r="BD62" s="125">
        <f>'SO 04 -  Úpravy na vtoku ...'!F37</f>
        <v>0</v>
      </c>
      <c r="BE62" s="7"/>
      <c r="BT62" s="126" t="s">
        <v>84</v>
      </c>
      <c r="BV62" s="126" t="s">
        <v>78</v>
      </c>
      <c r="BW62" s="126" t="s">
        <v>107</v>
      </c>
      <c r="BX62" s="126" t="s">
        <v>5</v>
      </c>
      <c r="CL62" s="126" t="s">
        <v>19</v>
      </c>
      <c r="CM62" s="126" t="s">
        <v>86</v>
      </c>
    </row>
    <row r="63" s="7" customFormat="1" ht="16.5" customHeight="1">
      <c r="A63" s="114" t="s">
        <v>80</v>
      </c>
      <c r="B63" s="115"/>
      <c r="C63" s="116"/>
      <c r="D63" s="117" t="s">
        <v>108</v>
      </c>
      <c r="E63" s="117"/>
      <c r="F63" s="117"/>
      <c r="G63" s="117"/>
      <c r="H63" s="117"/>
      <c r="I63" s="118"/>
      <c r="J63" s="117" t="s">
        <v>109</v>
      </c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9">
        <f>'VON - Vedlejší a ostatní ...'!J30</f>
        <v>0</v>
      </c>
      <c r="AH63" s="118"/>
      <c r="AI63" s="118"/>
      <c r="AJ63" s="118"/>
      <c r="AK63" s="118"/>
      <c r="AL63" s="118"/>
      <c r="AM63" s="118"/>
      <c r="AN63" s="119">
        <f>SUM(AG63,AT63)</f>
        <v>0</v>
      </c>
      <c r="AO63" s="118"/>
      <c r="AP63" s="118"/>
      <c r="AQ63" s="120" t="s">
        <v>108</v>
      </c>
      <c r="AR63" s="121"/>
      <c r="AS63" s="137">
        <v>0</v>
      </c>
      <c r="AT63" s="138">
        <f>ROUND(SUM(AV63:AW63),2)</f>
        <v>0</v>
      </c>
      <c r="AU63" s="139">
        <f>'VON - Vedlejší a ostatní ...'!P80</f>
        <v>0</v>
      </c>
      <c r="AV63" s="138">
        <f>'VON - Vedlejší a ostatní ...'!J33</f>
        <v>0</v>
      </c>
      <c r="AW63" s="138">
        <f>'VON - Vedlejší a ostatní ...'!J34</f>
        <v>0</v>
      </c>
      <c r="AX63" s="138">
        <f>'VON - Vedlejší a ostatní ...'!J35</f>
        <v>0</v>
      </c>
      <c r="AY63" s="138">
        <f>'VON - Vedlejší a ostatní ...'!J36</f>
        <v>0</v>
      </c>
      <c r="AZ63" s="138">
        <f>'VON - Vedlejší a ostatní ...'!F33</f>
        <v>0</v>
      </c>
      <c r="BA63" s="138">
        <f>'VON - Vedlejší a ostatní ...'!F34</f>
        <v>0</v>
      </c>
      <c r="BB63" s="138">
        <f>'VON - Vedlejší a ostatní ...'!F35</f>
        <v>0</v>
      </c>
      <c r="BC63" s="138">
        <f>'VON - Vedlejší a ostatní ...'!F36</f>
        <v>0</v>
      </c>
      <c r="BD63" s="140">
        <f>'VON - Vedlejší a ostatní ...'!F37</f>
        <v>0</v>
      </c>
      <c r="BE63" s="7"/>
      <c r="BT63" s="126" t="s">
        <v>84</v>
      </c>
      <c r="BV63" s="126" t="s">
        <v>78</v>
      </c>
      <c r="BW63" s="126" t="s">
        <v>110</v>
      </c>
      <c r="BX63" s="126" t="s">
        <v>5</v>
      </c>
      <c r="CL63" s="126" t="s">
        <v>19</v>
      </c>
      <c r="CM63" s="126" t="s">
        <v>86</v>
      </c>
    </row>
    <row r="64" s="2" customFormat="1" ht="30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</sheetData>
  <sheetProtection sheet="1" formatColumns="0" formatRows="0" objects="1" scenarios="1" spinCount="100000" saltValue="Fk6BfXBf2iv+gT08Gvu8u2EECTB7076zUuzWr6emA/zTooqTZcsaphSTmsojLXPRSByyvljD+HawpP0oc4aCeQ==" hashValue="1UW2ZJrJqBW8/m8hfALnOIfZa6swmLr7lJSBasdtoKafhJ/cENqtokni032QH7ESrwRy+WpuwuTugT2N30b93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Technologická čás...'!C2" display="/"/>
    <hyperlink ref="A56" location="'PS 02 - MVE – Technologic...'!C2" display="/"/>
    <hyperlink ref="A57" location="'SO 01 - Přívodní kanál'!C2" display="/"/>
    <hyperlink ref="A59" location="'SO 02 - MVE'!C2" display="/"/>
    <hyperlink ref="A60" location="'SO 02.el - Stavební elekt...'!C2" display="/"/>
    <hyperlink ref="A61" location="'SO 03 - Vyvedení výkonu'!C2" display="/"/>
    <hyperlink ref="A62" location="'SO 04 -  Úpravy na vtoku ...'!C2" display="/"/>
    <hyperlink ref="A63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3"/>
    </row>
    <row r="4" s="1" customFormat="1" ht="24.96" customHeight="1">
      <c r="B4" s="23"/>
      <c r="C4" s="143" t="s">
        <v>1319</v>
      </c>
      <c r="H4" s="23"/>
    </row>
    <row r="5" s="1" customFormat="1" ht="12" customHeight="1">
      <c r="B5" s="23"/>
      <c r="C5" s="298" t="s">
        <v>13</v>
      </c>
      <c r="D5" s="152" t="s">
        <v>14</v>
      </c>
      <c r="E5" s="1"/>
      <c r="F5" s="1"/>
      <c r="H5" s="23"/>
    </row>
    <row r="6" s="1" customFormat="1" ht="36.96" customHeight="1">
      <c r="B6" s="23"/>
      <c r="C6" s="299" t="s">
        <v>16</v>
      </c>
      <c r="D6" s="300" t="s">
        <v>17</v>
      </c>
      <c r="E6" s="1"/>
      <c r="F6" s="1"/>
      <c r="H6" s="23"/>
    </row>
    <row r="7" s="1" customFormat="1" ht="16.5" customHeight="1">
      <c r="B7" s="23"/>
      <c r="C7" s="145" t="s">
        <v>23</v>
      </c>
      <c r="D7" s="149" t="str">
        <f>'Rekapitulace stavby'!AN8</f>
        <v>28. 1. 2026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8"/>
      <c r="B9" s="301"/>
      <c r="C9" s="302" t="s">
        <v>57</v>
      </c>
      <c r="D9" s="303" t="s">
        <v>58</v>
      </c>
      <c r="E9" s="303" t="s">
        <v>124</v>
      </c>
      <c r="F9" s="304" t="s">
        <v>1320</v>
      </c>
      <c r="G9" s="188"/>
      <c r="H9" s="301"/>
    </row>
    <row r="10" s="2" customFormat="1" ht="26.4" customHeight="1">
      <c r="A10" s="41"/>
      <c r="B10" s="47"/>
      <c r="C10" s="305" t="s">
        <v>91</v>
      </c>
      <c r="D10" s="305" t="s">
        <v>92</v>
      </c>
      <c r="E10" s="41"/>
      <c r="F10" s="41"/>
      <c r="G10" s="41"/>
      <c r="H10" s="47"/>
    </row>
    <row r="11" s="2" customFormat="1" ht="16.8" customHeight="1">
      <c r="A11" s="41"/>
      <c r="B11" s="47"/>
      <c r="C11" s="306" t="s">
        <v>262</v>
      </c>
      <c r="D11" s="307" t="s">
        <v>263</v>
      </c>
      <c r="E11" s="308" t="s">
        <v>264</v>
      </c>
      <c r="F11" s="309">
        <v>123.14700000000001</v>
      </c>
      <c r="G11" s="41"/>
      <c r="H11" s="47"/>
    </row>
    <row r="12" s="2" customFormat="1" ht="16.8" customHeight="1">
      <c r="A12" s="41"/>
      <c r="B12" s="47"/>
      <c r="C12" s="310" t="s">
        <v>19</v>
      </c>
      <c r="D12" s="310" t="s">
        <v>354</v>
      </c>
      <c r="E12" s="20" t="s">
        <v>19</v>
      </c>
      <c r="F12" s="311">
        <v>0</v>
      </c>
      <c r="G12" s="41"/>
      <c r="H12" s="47"/>
    </row>
    <row r="13" s="2" customFormat="1" ht="16.8" customHeight="1">
      <c r="A13" s="41"/>
      <c r="B13" s="47"/>
      <c r="C13" s="310" t="s">
        <v>19</v>
      </c>
      <c r="D13" s="310" t="s">
        <v>369</v>
      </c>
      <c r="E13" s="20" t="s">
        <v>19</v>
      </c>
      <c r="F13" s="311">
        <v>0</v>
      </c>
      <c r="G13" s="41"/>
      <c r="H13" s="47"/>
    </row>
    <row r="14" s="2" customFormat="1" ht="16.8" customHeight="1">
      <c r="A14" s="41"/>
      <c r="B14" s="47"/>
      <c r="C14" s="310" t="s">
        <v>19</v>
      </c>
      <c r="D14" s="310" t="s">
        <v>380</v>
      </c>
      <c r="E14" s="20" t="s">
        <v>19</v>
      </c>
      <c r="F14" s="311">
        <v>26.785</v>
      </c>
      <c r="G14" s="41"/>
      <c r="H14" s="47"/>
    </row>
    <row r="15" s="2" customFormat="1" ht="16.8" customHeight="1">
      <c r="A15" s="41"/>
      <c r="B15" s="47"/>
      <c r="C15" s="310" t="s">
        <v>19</v>
      </c>
      <c r="D15" s="310" t="s">
        <v>381</v>
      </c>
      <c r="E15" s="20" t="s">
        <v>19</v>
      </c>
      <c r="F15" s="311">
        <v>91.542000000000002</v>
      </c>
      <c r="G15" s="41"/>
      <c r="H15" s="47"/>
    </row>
    <row r="16" s="2" customFormat="1" ht="16.8" customHeight="1">
      <c r="A16" s="41"/>
      <c r="B16" s="47"/>
      <c r="C16" s="310" t="s">
        <v>19</v>
      </c>
      <c r="D16" s="310" t="s">
        <v>382</v>
      </c>
      <c r="E16" s="20" t="s">
        <v>19</v>
      </c>
      <c r="F16" s="311">
        <v>3.4399999999999999</v>
      </c>
      <c r="G16" s="41"/>
      <c r="H16" s="47"/>
    </row>
    <row r="17" s="2" customFormat="1" ht="16.8" customHeight="1">
      <c r="A17" s="41"/>
      <c r="B17" s="47"/>
      <c r="C17" s="310" t="s">
        <v>19</v>
      </c>
      <c r="D17" s="310" t="s">
        <v>373</v>
      </c>
      <c r="E17" s="20" t="s">
        <v>19</v>
      </c>
      <c r="F17" s="311">
        <v>0</v>
      </c>
      <c r="G17" s="41"/>
      <c r="H17" s="47"/>
    </row>
    <row r="18" s="2" customFormat="1" ht="16.8" customHeight="1">
      <c r="A18" s="41"/>
      <c r="B18" s="47"/>
      <c r="C18" s="310" t="s">
        <v>19</v>
      </c>
      <c r="D18" s="310" t="s">
        <v>383</v>
      </c>
      <c r="E18" s="20" t="s">
        <v>19</v>
      </c>
      <c r="F18" s="311">
        <v>1.3799999999999999</v>
      </c>
      <c r="G18" s="41"/>
      <c r="H18" s="47"/>
    </row>
    <row r="19" s="2" customFormat="1" ht="16.8" customHeight="1">
      <c r="A19" s="41"/>
      <c r="B19" s="47"/>
      <c r="C19" s="310" t="s">
        <v>262</v>
      </c>
      <c r="D19" s="310" t="s">
        <v>320</v>
      </c>
      <c r="E19" s="20" t="s">
        <v>19</v>
      </c>
      <c r="F19" s="311">
        <v>123.14700000000001</v>
      </c>
      <c r="G19" s="41"/>
      <c r="H19" s="47"/>
    </row>
    <row r="20" s="2" customFormat="1" ht="16.8" customHeight="1">
      <c r="A20" s="41"/>
      <c r="B20" s="47"/>
      <c r="C20" s="312" t="s">
        <v>1321</v>
      </c>
      <c r="D20" s="41"/>
      <c r="E20" s="41"/>
      <c r="F20" s="41"/>
      <c r="G20" s="41"/>
      <c r="H20" s="47"/>
    </row>
    <row r="21" s="2" customFormat="1" ht="16.8" customHeight="1">
      <c r="A21" s="41"/>
      <c r="B21" s="47"/>
      <c r="C21" s="310" t="s">
        <v>375</v>
      </c>
      <c r="D21" s="310" t="s">
        <v>376</v>
      </c>
      <c r="E21" s="20" t="s">
        <v>264</v>
      </c>
      <c r="F21" s="311">
        <v>123.14700000000001</v>
      </c>
      <c r="G21" s="41"/>
      <c r="H21" s="47"/>
    </row>
    <row r="22" s="2" customFormat="1" ht="16.8" customHeight="1">
      <c r="A22" s="41"/>
      <c r="B22" s="47"/>
      <c r="C22" s="310" t="s">
        <v>384</v>
      </c>
      <c r="D22" s="310" t="s">
        <v>385</v>
      </c>
      <c r="E22" s="20" t="s">
        <v>264</v>
      </c>
      <c r="F22" s="311">
        <v>123.14700000000001</v>
      </c>
      <c r="G22" s="41"/>
      <c r="H22" s="47"/>
    </row>
    <row r="23" s="2" customFormat="1" ht="16.8" customHeight="1">
      <c r="A23" s="41"/>
      <c r="B23" s="47"/>
      <c r="C23" s="306" t="s">
        <v>266</v>
      </c>
      <c r="D23" s="307" t="s">
        <v>267</v>
      </c>
      <c r="E23" s="308" t="s">
        <v>268</v>
      </c>
      <c r="F23" s="309">
        <v>8.5800000000000001</v>
      </c>
      <c r="G23" s="41"/>
      <c r="H23" s="47"/>
    </row>
    <row r="24" s="2" customFormat="1" ht="16.8" customHeight="1">
      <c r="A24" s="41"/>
      <c r="B24" s="47"/>
      <c r="C24" s="310" t="s">
        <v>19</v>
      </c>
      <c r="D24" s="310" t="s">
        <v>426</v>
      </c>
      <c r="E24" s="20" t="s">
        <v>19</v>
      </c>
      <c r="F24" s="311">
        <v>8.5800000000000001</v>
      </c>
      <c r="G24" s="41"/>
      <c r="H24" s="47"/>
    </row>
    <row r="25" s="2" customFormat="1" ht="16.8" customHeight="1">
      <c r="A25" s="41"/>
      <c r="B25" s="47"/>
      <c r="C25" s="310" t="s">
        <v>266</v>
      </c>
      <c r="D25" s="310" t="s">
        <v>320</v>
      </c>
      <c r="E25" s="20" t="s">
        <v>19</v>
      </c>
      <c r="F25" s="311">
        <v>8.5800000000000001</v>
      </c>
      <c r="G25" s="41"/>
      <c r="H25" s="47"/>
    </row>
    <row r="26" s="2" customFormat="1" ht="16.8" customHeight="1">
      <c r="A26" s="41"/>
      <c r="B26" s="47"/>
      <c r="C26" s="312" t="s">
        <v>1321</v>
      </c>
      <c r="D26" s="41"/>
      <c r="E26" s="41"/>
      <c r="F26" s="41"/>
      <c r="G26" s="41"/>
      <c r="H26" s="47"/>
    </row>
    <row r="27" s="2" customFormat="1" ht="16.8" customHeight="1">
      <c r="A27" s="41"/>
      <c r="B27" s="47"/>
      <c r="C27" s="310" t="s">
        <v>422</v>
      </c>
      <c r="D27" s="310" t="s">
        <v>423</v>
      </c>
      <c r="E27" s="20" t="s">
        <v>268</v>
      </c>
      <c r="F27" s="311">
        <v>8.5800000000000001</v>
      </c>
      <c r="G27" s="41"/>
      <c r="H27" s="47"/>
    </row>
    <row r="28" s="2" customFormat="1" ht="16.8" customHeight="1">
      <c r="A28" s="41"/>
      <c r="B28" s="47"/>
      <c r="C28" s="310" t="s">
        <v>447</v>
      </c>
      <c r="D28" s="310" t="s">
        <v>448</v>
      </c>
      <c r="E28" s="20" t="s">
        <v>274</v>
      </c>
      <c r="F28" s="311">
        <v>17.16</v>
      </c>
      <c r="G28" s="41"/>
      <c r="H28" s="47"/>
    </row>
    <row r="29" s="2" customFormat="1" ht="16.8" customHeight="1">
      <c r="A29" s="41"/>
      <c r="B29" s="47"/>
      <c r="C29" s="306" t="s">
        <v>270</v>
      </c>
      <c r="D29" s="307" t="s">
        <v>270</v>
      </c>
      <c r="E29" s="308" t="s">
        <v>264</v>
      </c>
      <c r="F29" s="309">
        <v>8.6940000000000008</v>
      </c>
      <c r="G29" s="41"/>
      <c r="H29" s="47"/>
    </row>
    <row r="30" s="2" customFormat="1" ht="16.8" customHeight="1">
      <c r="A30" s="41"/>
      <c r="B30" s="47"/>
      <c r="C30" s="310" t="s">
        <v>19</v>
      </c>
      <c r="D30" s="310" t="s">
        <v>405</v>
      </c>
      <c r="E30" s="20" t="s">
        <v>19</v>
      </c>
      <c r="F30" s="311">
        <v>0</v>
      </c>
      <c r="G30" s="41"/>
      <c r="H30" s="47"/>
    </row>
    <row r="31" s="2" customFormat="1" ht="16.8" customHeight="1">
      <c r="A31" s="41"/>
      <c r="B31" s="47"/>
      <c r="C31" s="310" t="s">
        <v>19</v>
      </c>
      <c r="D31" s="310" t="s">
        <v>485</v>
      </c>
      <c r="E31" s="20" t="s">
        <v>19</v>
      </c>
      <c r="F31" s="311">
        <v>4.2089999999999996</v>
      </c>
      <c r="G31" s="41"/>
      <c r="H31" s="47"/>
    </row>
    <row r="32" s="2" customFormat="1" ht="16.8" customHeight="1">
      <c r="A32" s="41"/>
      <c r="B32" s="47"/>
      <c r="C32" s="310" t="s">
        <v>19</v>
      </c>
      <c r="D32" s="310" t="s">
        <v>486</v>
      </c>
      <c r="E32" s="20" t="s">
        <v>19</v>
      </c>
      <c r="F32" s="311">
        <v>4.4850000000000003</v>
      </c>
      <c r="G32" s="41"/>
      <c r="H32" s="47"/>
    </row>
    <row r="33" s="2" customFormat="1" ht="16.8" customHeight="1">
      <c r="A33" s="41"/>
      <c r="B33" s="47"/>
      <c r="C33" s="310" t="s">
        <v>270</v>
      </c>
      <c r="D33" s="310" t="s">
        <v>320</v>
      </c>
      <c r="E33" s="20" t="s">
        <v>19</v>
      </c>
      <c r="F33" s="311">
        <v>8.6940000000000008</v>
      </c>
      <c r="G33" s="41"/>
      <c r="H33" s="47"/>
    </row>
    <row r="34" s="2" customFormat="1" ht="16.8" customHeight="1">
      <c r="A34" s="41"/>
      <c r="B34" s="47"/>
      <c r="C34" s="312" t="s">
        <v>1321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310" t="s">
        <v>480</v>
      </c>
      <c r="D35" s="310" t="s">
        <v>481</v>
      </c>
      <c r="E35" s="20" t="s">
        <v>264</v>
      </c>
      <c r="F35" s="311">
        <v>8.6940000000000008</v>
      </c>
      <c r="G35" s="41"/>
      <c r="H35" s="47"/>
    </row>
    <row r="36" s="2" customFormat="1" ht="16.8" customHeight="1">
      <c r="A36" s="41"/>
      <c r="B36" s="47"/>
      <c r="C36" s="310" t="s">
        <v>428</v>
      </c>
      <c r="D36" s="310" t="s">
        <v>429</v>
      </c>
      <c r="E36" s="20" t="s">
        <v>264</v>
      </c>
      <c r="F36" s="311">
        <v>8.6940000000000008</v>
      </c>
      <c r="G36" s="41"/>
      <c r="H36" s="47"/>
    </row>
    <row r="37" s="2" customFormat="1" ht="16.8" customHeight="1">
      <c r="A37" s="41"/>
      <c r="B37" s="47"/>
      <c r="C37" s="306" t="s">
        <v>272</v>
      </c>
      <c r="D37" s="307" t="s">
        <v>273</v>
      </c>
      <c r="E37" s="308" t="s">
        <v>274</v>
      </c>
      <c r="F37" s="309">
        <v>32.009999999999998</v>
      </c>
      <c r="G37" s="41"/>
      <c r="H37" s="47"/>
    </row>
    <row r="38" s="2" customFormat="1" ht="16.8" customHeight="1">
      <c r="A38" s="41"/>
      <c r="B38" s="47"/>
      <c r="C38" s="310" t="s">
        <v>19</v>
      </c>
      <c r="D38" s="310" t="s">
        <v>279</v>
      </c>
      <c r="E38" s="20" t="s">
        <v>19</v>
      </c>
      <c r="F38" s="311">
        <v>17.16</v>
      </c>
      <c r="G38" s="41"/>
      <c r="H38" s="47"/>
    </row>
    <row r="39" s="2" customFormat="1" ht="16.8" customHeight="1">
      <c r="A39" s="41"/>
      <c r="B39" s="47"/>
      <c r="C39" s="310" t="s">
        <v>19</v>
      </c>
      <c r="D39" s="310" t="s">
        <v>282</v>
      </c>
      <c r="E39" s="20" t="s">
        <v>19</v>
      </c>
      <c r="F39" s="311">
        <v>14.85</v>
      </c>
      <c r="G39" s="41"/>
      <c r="H39" s="47"/>
    </row>
    <row r="40" s="2" customFormat="1" ht="16.8" customHeight="1">
      <c r="A40" s="41"/>
      <c r="B40" s="47"/>
      <c r="C40" s="310" t="s">
        <v>272</v>
      </c>
      <c r="D40" s="310" t="s">
        <v>320</v>
      </c>
      <c r="E40" s="20" t="s">
        <v>19</v>
      </c>
      <c r="F40" s="311">
        <v>32.009999999999998</v>
      </c>
      <c r="G40" s="41"/>
      <c r="H40" s="47"/>
    </row>
    <row r="41" s="2" customFormat="1" ht="16.8" customHeight="1">
      <c r="A41" s="41"/>
      <c r="B41" s="47"/>
      <c r="C41" s="312" t="s">
        <v>1321</v>
      </c>
      <c r="D41" s="41"/>
      <c r="E41" s="41"/>
      <c r="F41" s="41"/>
      <c r="G41" s="41"/>
      <c r="H41" s="47"/>
    </row>
    <row r="42" s="2" customFormat="1" ht="16.8" customHeight="1">
      <c r="A42" s="41"/>
      <c r="B42" s="47"/>
      <c r="C42" s="310" t="s">
        <v>435</v>
      </c>
      <c r="D42" s="310" t="s">
        <v>436</v>
      </c>
      <c r="E42" s="20" t="s">
        <v>274</v>
      </c>
      <c r="F42" s="311">
        <v>32.009999999999998</v>
      </c>
      <c r="G42" s="41"/>
      <c r="H42" s="47"/>
    </row>
    <row r="43" s="2" customFormat="1" ht="16.8" customHeight="1">
      <c r="A43" s="41"/>
      <c r="B43" s="47"/>
      <c r="C43" s="310" t="s">
        <v>441</v>
      </c>
      <c r="D43" s="310" t="s">
        <v>442</v>
      </c>
      <c r="E43" s="20" t="s">
        <v>274</v>
      </c>
      <c r="F43" s="311">
        <v>608.19000000000005</v>
      </c>
      <c r="G43" s="41"/>
      <c r="H43" s="47"/>
    </row>
    <row r="44" s="2" customFormat="1" ht="16.8" customHeight="1">
      <c r="A44" s="41"/>
      <c r="B44" s="47"/>
      <c r="C44" s="306" t="s">
        <v>276</v>
      </c>
      <c r="D44" s="307" t="s">
        <v>277</v>
      </c>
      <c r="E44" s="308" t="s">
        <v>264</v>
      </c>
      <c r="F44" s="309">
        <v>52.350000000000001</v>
      </c>
      <c r="G44" s="41"/>
      <c r="H44" s="47"/>
    </row>
    <row r="45" s="2" customFormat="1" ht="16.8" customHeight="1">
      <c r="A45" s="41"/>
      <c r="B45" s="47"/>
      <c r="C45" s="310" t="s">
        <v>19</v>
      </c>
      <c r="D45" s="310" t="s">
        <v>354</v>
      </c>
      <c r="E45" s="20" t="s">
        <v>19</v>
      </c>
      <c r="F45" s="311">
        <v>0</v>
      </c>
      <c r="G45" s="41"/>
      <c r="H45" s="47"/>
    </row>
    <row r="46" s="2" customFormat="1" ht="16.8" customHeight="1">
      <c r="A46" s="41"/>
      <c r="B46" s="47"/>
      <c r="C46" s="310" t="s">
        <v>276</v>
      </c>
      <c r="D46" s="310" t="s">
        <v>401</v>
      </c>
      <c r="E46" s="20" t="s">
        <v>19</v>
      </c>
      <c r="F46" s="311">
        <v>52.350000000000001</v>
      </c>
      <c r="G46" s="41"/>
      <c r="H46" s="47"/>
    </row>
    <row r="47" s="2" customFormat="1" ht="16.8" customHeight="1">
      <c r="A47" s="41"/>
      <c r="B47" s="47"/>
      <c r="C47" s="312" t="s">
        <v>1321</v>
      </c>
      <c r="D47" s="41"/>
      <c r="E47" s="41"/>
      <c r="F47" s="41"/>
      <c r="G47" s="41"/>
      <c r="H47" s="47"/>
    </row>
    <row r="48" s="2" customFormat="1" ht="16.8" customHeight="1">
      <c r="A48" s="41"/>
      <c r="B48" s="47"/>
      <c r="C48" s="310" t="s">
        <v>396</v>
      </c>
      <c r="D48" s="310" t="s">
        <v>397</v>
      </c>
      <c r="E48" s="20" t="s">
        <v>264</v>
      </c>
      <c r="F48" s="311">
        <v>52.350000000000001</v>
      </c>
      <c r="G48" s="41"/>
      <c r="H48" s="47"/>
    </row>
    <row r="49" s="2" customFormat="1" ht="16.8" customHeight="1">
      <c r="A49" s="41"/>
      <c r="B49" s="47"/>
      <c r="C49" s="310" t="s">
        <v>359</v>
      </c>
      <c r="D49" s="310" t="s">
        <v>360</v>
      </c>
      <c r="E49" s="20" t="s">
        <v>264</v>
      </c>
      <c r="F49" s="311">
        <v>52.350000000000001</v>
      </c>
      <c r="G49" s="41"/>
      <c r="H49" s="47"/>
    </row>
    <row r="50" s="2" customFormat="1" ht="16.8" customHeight="1">
      <c r="A50" s="41"/>
      <c r="B50" s="47"/>
      <c r="C50" s="306" t="s">
        <v>279</v>
      </c>
      <c r="D50" s="307" t="s">
        <v>280</v>
      </c>
      <c r="E50" s="308" t="s">
        <v>274</v>
      </c>
      <c r="F50" s="309">
        <v>17.16</v>
      </c>
      <c r="G50" s="41"/>
      <c r="H50" s="47"/>
    </row>
    <row r="51" s="2" customFormat="1" ht="16.8" customHeight="1">
      <c r="A51" s="41"/>
      <c r="B51" s="47"/>
      <c r="C51" s="310" t="s">
        <v>279</v>
      </c>
      <c r="D51" s="310" t="s">
        <v>452</v>
      </c>
      <c r="E51" s="20" t="s">
        <v>19</v>
      </c>
      <c r="F51" s="311">
        <v>17.16</v>
      </c>
      <c r="G51" s="41"/>
      <c r="H51" s="47"/>
    </row>
    <row r="52" s="2" customFormat="1" ht="16.8" customHeight="1">
      <c r="A52" s="41"/>
      <c r="B52" s="47"/>
      <c r="C52" s="312" t="s">
        <v>1321</v>
      </c>
      <c r="D52" s="41"/>
      <c r="E52" s="41"/>
      <c r="F52" s="41"/>
      <c r="G52" s="41"/>
      <c r="H52" s="47"/>
    </row>
    <row r="53" s="2" customFormat="1" ht="16.8" customHeight="1">
      <c r="A53" s="41"/>
      <c r="B53" s="47"/>
      <c r="C53" s="310" t="s">
        <v>447</v>
      </c>
      <c r="D53" s="310" t="s">
        <v>448</v>
      </c>
      <c r="E53" s="20" t="s">
        <v>274</v>
      </c>
      <c r="F53" s="311">
        <v>17.16</v>
      </c>
      <c r="G53" s="41"/>
      <c r="H53" s="47"/>
    </row>
    <row r="54" s="2" customFormat="1" ht="16.8" customHeight="1">
      <c r="A54" s="41"/>
      <c r="B54" s="47"/>
      <c r="C54" s="310" t="s">
        <v>435</v>
      </c>
      <c r="D54" s="310" t="s">
        <v>436</v>
      </c>
      <c r="E54" s="20" t="s">
        <v>274</v>
      </c>
      <c r="F54" s="311">
        <v>32.009999999999998</v>
      </c>
      <c r="G54" s="41"/>
      <c r="H54" s="47"/>
    </row>
    <row r="55" s="2" customFormat="1" ht="16.8" customHeight="1">
      <c r="A55" s="41"/>
      <c r="B55" s="47"/>
      <c r="C55" s="306" t="s">
        <v>282</v>
      </c>
      <c r="D55" s="307" t="s">
        <v>283</v>
      </c>
      <c r="E55" s="308" t="s">
        <v>274</v>
      </c>
      <c r="F55" s="309">
        <v>14.85</v>
      </c>
      <c r="G55" s="41"/>
      <c r="H55" s="47"/>
    </row>
    <row r="56" s="2" customFormat="1" ht="16.8" customHeight="1">
      <c r="A56" s="41"/>
      <c r="B56" s="47"/>
      <c r="C56" s="310" t="s">
        <v>282</v>
      </c>
      <c r="D56" s="310" t="s">
        <v>459</v>
      </c>
      <c r="E56" s="20" t="s">
        <v>19</v>
      </c>
      <c r="F56" s="311">
        <v>14.85</v>
      </c>
      <c r="G56" s="41"/>
      <c r="H56" s="47"/>
    </row>
    <row r="57" s="2" customFormat="1" ht="16.8" customHeight="1">
      <c r="A57" s="41"/>
      <c r="B57" s="47"/>
      <c r="C57" s="312" t="s">
        <v>1321</v>
      </c>
      <c r="D57" s="41"/>
      <c r="E57" s="41"/>
      <c r="F57" s="41"/>
      <c r="G57" s="41"/>
      <c r="H57" s="47"/>
    </row>
    <row r="58" s="2" customFormat="1" ht="16.8" customHeight="1">
      <c r="A58" s="41"/>
      <c r="B58" s="47"/>
      <c r="C58" s="310" t="s">
        <v>454</v>
      </c>
      <c r="D58" s="310" t="s">
        <v>455</v>
      </c>
      <c r="E58" s="20" t="s">
        <v>274</v>
      </c>
      <c r="F58" s="311">
        <v>14.85</v>
      </c>
      <c r="G58" s="41"/>
      <c r="H58" s="47"/>
    </row>
    <row r="59" s="2" customFormat="1" ht="16.8" customHeight="1">
      <c r="A59" s="41"/>
      <c r="B59" s="47"/>
      <c r="C59" s="310" t="s">
        <v>435</v>
      </c>
      <c r="D59" s="310" t="s">
        <v>436</v>
      </c>
      <c r="E59" s="20" t="s">
        <v>274</v>
      </c>
      <c r="F59" s="311">
        <v>32.009999999999998</v>
      </c>
      <c r="G59" s="41"/>
      <c r="H59" s="47"/>
    </row>
    <row r="60" s="2" customFormat="1" ht="16.8" customHeight="1">
      <c r="A60" s="41"/>
      <c r="B60" s="47"/>
      <c r="C60" s="306" t="s">
        <v>286</v>
      </c>
      <c r="D60" s="307" t="s">
        <v>286</v>
      </c>
      <c r="E60" s="308" t="s">
        <v>268</v>
      </c>
      <c r="F60" s="309">
        <v>168.49100000000001</v>
      </c>
      <c r="G60" s="41"/>
      <c r="H60" s="47"/>
    </row>
    <row r="61" s="2" customFormat="1" ht="16.8" customHeight="1">
      <c r="A61" s="41"/>
      <c r="B61" s="47"/>
      <c r="C61" s="310" t="s">
        <v>19</v>
      </c>
      <c r="D61" s="310" t="s">
        <v>317</v>
      </c>
      <c r="E61" s="20" t="s">
        <v>19</v>
      </c>
      <c r="F61" s="311">
        <v>0</v>
      </c>
      <c r="G61" s="41"/>
      <c r="H61" s="47"/>
    </row>
    <row r="62" s="2" customFormat="1" ht="16.8" customHeight="1">
      <c r="A62" s="41"/>
      <c r="B62" s="47"/>
      <c r="C62" s="310" t="s">
        <v>19</v>
      </c>
      <c r="D62" s="310" t="s">
        <v>318</v>
      </c>
      <c r="E62" s="20" t="s">
        <v>19</v>
      </c>
      <c r="F62" s="311">
        <v>147.06</v>
      </c>
      <c r="G62" s="41"/>
      <c r="H62" s="47"/>
    </row>
    <row r="63" s="2" customFormat="1" ht="16.8" customHeight="1">
      <c r="A63" s="41"/>
      <c r="B63" s="47"/>
      <c r="C63" s="310" t="s">
        <v>19</v>
      </c>
      <c r="D63" s="310" t="s">
        <v>319</v>
      </c>
      <c r="E63" s="20" t="s">
        <v>19</v>
      </c>
      <c r="F63" s="311">
        <v>21.431000000000001</v>
      </c>
      <c r="G63" s="41"/>
      <c r="H63" s="47"/>
    </row>
    <row r="64" s="2" customFormat="1" ht="16.8" customHeight="1">
      <c r="A64" s="41"/>
      <c r="B64" s="47"/>
      <c r="C64" s="310" t="s">
        <v>286</v>
      </c>
      <c r="D64" s="310" t="s">
        <v>320</v>
      </c>
      <c r="E64" s="20" t="s">
        <v>19</v>
      </c>
      <c r="F64" s="311">
        <v>168.49100000000001</v>
      </c>
      <c r="G64" s="41"/>
      <c r="H64" s="47"/>
    </row>
    <row r="65" s="2" customFormat="1" ht="16.8" customHeight="1">
      <c r="A65" s="41"/>
      <c r="B65" s="47"/>
      <c r="C65" s="312" t="s">
        <v>1321</v>
      </c>
      <c r="D65" s="41"/>
      <c r="E65" s="41"/>
      <c r="F65" s="41"/>
      <c r="G65" s="41"/>
      <c r="H65" s="47"/>
    </row>
    <row r="66" s="2" customFormat="1" ht="16.8" customHeight="1">
      <c r="A66" s="41"/>
      <c r="B66" s="47"/>
      <c r="C66" s="310" t="s">
        <v>309</v>
      </c>
      <c r="D66" s="310" t="s">
        <v>310</v>
      </c>
      <c r="E66" s="20" t="s">
        <v>268</v>
      </c>
      <c r="F66" s="311">
        <v>168.49100000000001</v>
      </c>
      <c r="G66" s="41"/>
      <c r="H66" s="47"/>
    </row>
    <row r="67" s="2" customFormat="1" ht="16.8" customHeight="1">
      <c r="A67" s="41"/>
      <c r="B67" s="47"/>
      <c r="C67" s="310" t="s">
        <v>328</v>
      </c>
      <c r="D67" s="310" t="s">
        <v>329</v>
      </c>
      <c r="E67" s="20" t="s">
        <v>268</v>
      </c>
      <c r="F67" s="311">
        <v>82.917000000000002</v>
      </c>
      <c r="G67" s="41"/>
      <c r="H67" s="47"/>
    </row>
    <row r="68" s="2" customFormat="1" ht="16.8" customHeight="1">
      <c r="A68" s="41"/>
      <c r="B68" s="47"/>
      <c r="C68" s="306" t="s">
        <v>288</v>
      </c>
      <c r="D68" s="307" t="s">
        <v>288</v>
      </c>
      <c r="E68" s="308" t="s">
        <v>268</v>
      </c>
      <c r="F68" s="309">
        <v>85.573999999999998</v>
      </c>
      <c r="G68" s="41"/>
      <c r="H68" s="47"/>
    </row>
    <row r="69" s="2" customFormat="1" ht="16.8" customHeight="1">
      <c r="A69" s="41"/>
      <c r="B69" s="47"/>
      <c r="C69" s="310" t="s">
        <v>19</v>
      </c>
      <c r="D69" s="310" t="s">
        <v>354</v>
      </c>
      <c r="E69" s="20" t="s">
        <v>19</v>
      </c>
      <c r="F69" s="311">
        <v>0</v>
      </c>
      <c r="G69" s="41"/>
      <c r="H69" s="47"/>
    </row>
    <row r="70" s="2" customFormat="1" ht="16.8" customHeight="1">
      <c r="A70" s="41"/>
      <c r="B70" s="47"/>
      <c r="C70" s="310" t="s">
        <v>19</v>
      </c>
      <c r="D70" s="310" t="s">
        <v>355</v>
      </c>
      <c r="E70" s="20" t="s">
        <v>19</v>
      </c>
      <c r="F70" s="311">
        <v>74.099999999999994</v>
      </c>
      <c r="G70" s="41"/>
      <c r="H70" s="47"/>
    </row>
    <row r="71" s="2" customFormat="1" ht="16.8" customHeight="1">
      <c r="A71" s="41"/>
      <c r="B71" s="47"/>
      <c r="C71" s="310" t="s">
        <v>19</v>
      </c>
      <c r="D71" s="310" t="s">
        <v>356</v>
      </c>
      <c r="E71" s="20" t="s">
        <v>19</v>
      </c>
      <c r="F71" s="311">
        <v>9.5120000000000005</v>
      </c>
      <c r="G71" s="41"/>
      <c r="H71" s="47"/>
    </row>
    <row r="72" s="2" customFormat="1" ht="16.8" customHeight="1">
      <c r="A72" s="41"/>
      <c r="B72" s="47"/>
      <c r="C72" s="310" t="s">
        <v>19</v>
      </c>
      <c r="D72" s="310" t="s">
        <v>357</v>
      </c>
      <c r="E72" s="20" t="s">
        <v>19</v>
      </c>
      <c r="F72" s="311">
        <v>0</v>
      </c>
      <c r="G72" s="41"/>
      <c r="H72" s="47"/>
    </row>
    <row r="73" s="2" customFormat="1" ht="16.8" customHeight="1">
      <c r="A73" s="41"/>
      <c r="B73" s="47"/>
      <c r="C73" s="310" t="s">
        <v>19</v>
      </c>
      <c r="D73" s="310" t="s">
        <v>358</v>
      </c>
      <c r="E73" s="20" t="s">
        <v>19</v>
      </c>
      <c r="F73" s="311">
        <v>1.962</v>
      </c>
      <c r="G73" s="41"/>
      <c r="H73" s="47"/>
    </row>
    <row r="74" s="2" customFormat="1" ht="16.8" customHeight="1">
      <c r="A74" s="41"/>
      <c r="B74" s="47"/>
      <c r="C74" s="310" t="s">
        <v>288</v>
      </c>
      <c r="D74" s="310" t="s">
        <v>320</v>
      </c>
      <c r="E74" s="20" t="s">
        <v>19</v>
      </c>
      <c r="F74" s="311">
        <v>85.573999999999998</v>
      </c>
      <c r="G74" s="41"/>
      <c r="H74" s="47"/>
    </row>
    <row r="75" s="2" customFormat="1" ht="16.8" customHeight="1">
      <c r="A75" s="41"/>
      <c r="B75" s="47"/>
      <c r="C75" s="312" t="s">
        <v>1321</v>
      </c>
      <c r="D75" s="41"/>
      <c r="E75" s="41"/>
      <c r="F75" s="41"/>
      <c r="G75" s="41"/>
      <c r="H75" s="47"/>
    </row>
    <row r="76" s="2" customFormat="1" ht="16.8" customHeight="1">
      <c r="A76" s="41"/>
      <c r="B76" s="47"/>
      <c r="C76" s="310" t="s">
        <v>349</v>
      </c>
      <c r="D76" s="310" t="s">
        <v>350</v>
      </c>
      <c r="E76" s="20" t="s">
        <v>268</v>
      </c>
      <c r="F76" s="311">
        <v>85.573999999999998</v>
      </c>
      <c r="G76" s="41"/>
      <c r="H76" s="47"/>
    </row>
    <row r="77" s="2" customFormat="1" ht="16.8" customHeight="1">
      <c r="A77" s="41"/>
      <c r="B77" s="47"/>
      <c r="C77" s="310" t="s">
        <v>321</v>
      </c>
      <c r="D77" s="310" t="s">
        <v>322</v>
      </c>
      <c r="E77" s="20" t="s">
        <v>268</v>
      </c>
      <c r="F77" s="311">
        <v>171.148</v>
      </c>
      <c r="G77" s="41"/>
      <c r="H77" s="47"/>
    </row>
    <row r="78" s="2" customFormat="1" ht="16.8" customHeight="1">
      <c r="A78" s="41"/>
      <c r="B78" s="47"/>
      <c r="C78" s="310" t="s">
        <v>328</v>
      </c>
      <c r="D78" s="310" t="s">
        <v>329</v>
      </c>
      <c r="E78" s="20" t="s">
        <v>268</v>
      </c>
      <c r="F78" s="311">
        <v>82.917000000000002</v>
      </c>
      <c r="G78" s="41"/>
      <c r="H78" s="47"/>
    </row>
    <row r="79" s="2" customFormat="1" ht="16.8" customHeight="1">
      <c r="A79" s="41"/>
      <c r="B79" s="47"/>
      <c r="C79" s="310" t="s">
        <v>333</v>
      </c>
      <c r="D79" s="310" t="s">
        <v>334</v>
      </c>
      <c r="E79" s="20" t="s">
        <v>268</v>
      </c>
      <c r="F79" s="311">
        <v>85.573999999999998</v>
      </c>
      <c r="G79" s="41"/>
      <c r="H79" s="47"/>
    </row>
    <row r="80" s="2" customFormat="1" ht="16.8" customHeight="1">
      <c r="A80" s="41"/>
      <c r="B80" s="47"/>
      <c r="C80" s="310" t="s">
        <v>339</v>
      </c>
      <c r="D80" s="310" t="s">
        <v>340</v>
      </c>
      <c r="E80" s="20" t="s">
        <v>268</v>
      </c>
      <c r="F80" s="311">
        <v>85.573999999999998</v>
      </c>
      <c r="G80" s="41"/>
      <c r="H80" s="47"/>
    </row>
    <row r="81" s="2" customFormat="1" ht="16.8" customHeight="1">
      <c r="A81" s="41"/>
      <c r="B81" s="47"/>
      <c r="C81" s="310" t="s">
        <v>344</v>
      </c>
      <c r="D81" s="310" t="s">
        <v>345</v>
      </c>
      <c r="E81" s="20" t="s">
        <v>268</v>
      </c>
      <c r="F81" s="311">
        <v>85.573999999999998</v>
      </c>
      <c r="G81" s="41"/>
      <c r="H81" s="47"/>
    </row>
    <row r="82" s="2" customFormat="1" ht="16.8" customHeight="1">
      <c r="A82" s="41"/>
      <c r="B82" s="47"/>
      <c r="C82" s="306" t="s">
        <v>290</v>
      </c>
      <c r="D82" s="307" t="s">
        <v>291</v>
      </c>
      <c r="E82" s="308" t="s">
        <v>268</v>
      </c>
      <c r="F82" s="309">
        <v>38.886000000000003</v>
      </c>
      <c r="G82" s="41"/>
      <c r="H82" s="47"/>
    </row>
    <row r="83" s="2" customFormat="1" ht="16.8" customHeight="1">
      <c r="A83" s="41"/>
      <c r="B83" s="47"/>
      <c r="C83" s="310" t="s">
        <v>19</v>
      </c>
      <c r="D83" s="310" t="s">
        <v>354</v>
      </c>
      <c r="E83" s="20" t="s">
        <v>19</v>
      </c>
      <c r="F83" s="311">
        <v>0</v>
      </c>
      <c r="G83" s="41"/>
      <c r="H83" s="47"/>
    </row>
    <row r="84" s="2" customFormat="1" ht="16.8" customHeight="1">
      <c r="A84" s="41"/>
      <c r="B84" s="47"/>
      <c r="C84" s="310" t="s">
        <v>19</v>
      </c>
      <c r="D84" s="310" t="s">
        <v>369</v>
      </c>
      <c r="E84" s="20" t="s">
        <v>19</v>
      </c>
      <c r="F84" s="311">
        <v>0</v>
      </c>
      <c r="G84" s="41"/>
      <c r="H84" s="47"/>
    </row>
    <row r="85" s="2" customFormat="1" ht="16.8" customHeight="1">
      <c r="A85" s="41"/>
      <c r="B85" s="47"/>
      <c r="C85" s="310" t="s">
        <v>19</v>
      </c>
      <c r="D85" s="310" t="s">
        <v>370</v>
      </c>
      <c r="E85" s="20" t="s">
        <v>19</v>
      </c>
      <c r="F85" s="311">
        <v>5.1950000000000003</v>
      </c>
      <c r="G85" s="41"/>
      <c r="H85" s="47"/>
    </row>
    <row r="86" s="2" customFormat="1" ht="16.8" customHeight="1">
      <c r="A86" s="41"/>
      <c r="B86" s="47"/>
      <c r="C86" s="310" t="s">
        <v>19</v>
      </c>
      <c r="D86" s="310" t="s">
        <v>371</v>
      </c>
      <c r="E86" s="20" t="s">
        <v>19</v>
      </c>
      <c r="F86" s="311">
        <v>18.138999999999999</v>
      </c>
      <c r="G86" s="41"/>
      <c r="H86" s="47"/>
    </row>
    <row r="87" s="2" customFormat="1" ht="16.8" customHeight="1">
      <c r="A87" s="41"/>
      <c r="B87" s="47"/>
      <c r="C87" s="310" t="s">
        <v>19</v>
      </c>
      <c r="D87" s="310" t="s">
        <v>372</v>
      </c>
      <c r="E87" s="20" t="s">
        <v>19</v>
      </c>
      <c r="F87" s="311">
        <v>0.312</v>
      </c>
      <c r="G87" s="41"/>
      <c r="H87" s="47"/>
    </row>
    <row r="88" s="2" customFormat="1" ht="16.8" customHeight="1">
      <c r="A88" s="41"/>
      <c r="B88" s="47"/>
      <c r="C88" s="310" t="s">
        <v>19</v>
      </c>
      <c r="D88" s="310" t="s">
        <v>373</v>
      </c>
      <c r="E88" s="20" t="s">
        <v>19</v>
      </c>
      <c r="F88" s="311">
        <v>0</v>
      </c>
      <c r="G88" s="41"/>
      <c r="H88" s="47"/>
    </row>
    <row r="89" s="2" customFormat="1" ht="16.8" customHeight="1">
      <c r="A89" s="41"/>
      <c r="B89" s="47"/>
      <c r="C89" s="310" t="s">
        <v>19</v>
      </c>
      <c r="D89" s="310" t="s">
        <v>374</v>
      </c>
      <c r="E89" s="20" t="s">
        <v>19</v>
      </c>
      <c r="F89" s="311">
        <v>15.24</v>
      </c>
      <c r="G89" s="41"/>
      <c r="H89" s="47"/>
    </row>
    <row r="90" s="2" customFormat="1" ht="16.8" customHeight="1">
      <c r="A90" s="41"/>
      <c r="B90" s="47"/>
      <c r="C90" s="310" t="s">
        <v>290</v>
      </c>
      <c r="D90" s="310" t="s">
        <v>320</v>
      </c>
      <c r="E90" s="20" t="s">
        <v>19</v>
      </c>
      <c r="F90" s="311">
        <v>38.886000000000003</v>
      </c>
      <c r="G90" s="41"/>
      <c r="H90" s="47"/>
    </row>
    <row r="91" s="2" customFormat="1" ht="16.8" customHeight="1">
      <c r="A91" s="41"/>
      <c r="B91" s="47"/>
      <c r="C91" s="312" t="s">
        <v>1321</v>
      </c>
      <c r="D91" s="41"/>
      <c r="E91" s="41"/>
      <c r="F91" s="41"/>
      <c r="G91" s="41"/>
      <c r="H91" s="47"/>
    </row>
    <row r="92" s="2" customFormat="1" ht="16.8" customHeight="1">
      <c r="A92" s="41"/>
      <c r="B92" s="47"/>
      <c r="C92" s="310" t="s">
        <v>365</v>
      </c>
      <c r="D92" s="310" t="s">
        <v>366</v>
      </c>
      <c r="E92" s="20" t="s">
        <v>268</v>
      </c>
      <c r="F92" s="311">
        <v>38.886000000000003</v>
      </c>
      <c r="G92" s="41"/>
      <c r="H92" s="47"/>
    </row>
    <row r="93" s="2" customFormat="1" ht="16.8" customHeight="1">
      <c r="A93" s="41"/>
      <c r="B93" s="47"/>
      <c r="C93" s="310" t="s">
        <v>389</v>
      </c>
      <c r="D93" s="310" t="s">
        <v>390</v>
      </c>
      <c r="E93" s="20" t="s">
        <v>274</v>
      </c>
      <c r="F93" s="311">
        <v>3.5</v>
      </c>
      <c r="G93" s="41"/>
      <c r="H93" s="47"/>
    </row>
    <row r="94" s="2" customFormat="1" ht="16.8" customHeight="1">
      <c r="A94" s="41"/>
      <c r="B94" s="47"/>
      <c r="C94" s="306" t="s">
        <v>293</v>
      </c>
      <c r="D94" s="307" t="s">
        <v>294</v>
      </c>
      <c r="E94" s="308" t="s">
        <v>295</v>
      </c>
      <c r="F94" s="309">
        <v>14.85</v>
      </c>
      <c r="G94" s="41"/>
      <c r="H94" s="47"/>
    </row>
    <row r="95" s="2" customFormat="1" ht="16.8" customHeight="1">
      <c r="A95" s="41"/>
      <c r="B95" s="47"/>
      <c r="C95" s="310" t="s">
        <v>19</v>
      </c>
      <c r="D95" s="310" t="s">
        <v>413</v>
      </c>
      <c r="E95" s="20" t="s">
        <v>19</v>
      </c>
      <c r="F95" s="311">
        <v>0</v>
      </c>
      <c r="G95" s="41"/>
      <c r="H95" s="47"/>
    </row>
    <row r="96" s="2" customFormat="1" ht="16.8" customHeight="1">
      <c r="A96" s="41"/>
      <c r="B96" s="47"/>
      <c r="C96" s="310" t="s">
        <v>293</v>
      </c>
      <c r="D96" s="310" t="s">
        <v>284</v>
      </c>
      <c r="E96" s="20" t="s">
        <v>19</v>
      </c>
      <c r="F96" s="311">
        <v>14.85</v>
      </c>
      <c r="G96" s="41"/>
      <c r="H96" s="47"/>
    </row>
    <row r="97" s="2" customFormat="1" ht="16.8" customHeight="1">
      <c r="A97" s="41"/>
      <c r="B97" s="47"/>
      <c r="C97" s="312" t="s">
        <v>1321</v>
      </c>
      <c r="D97" s="41"/>
      <c r="E97" s="41"/>
      <c r="F97" s="41"/>
      <c r="G97" s="41"/>
      <c r="H97" s="47"/>
    </row>
    <row r="98" s="2" customFormat="1" ht="16.8" customHeight="1">
      <c r="A98" s="41"/>
      <c r="B98" s="47"/>
      <c r="C98" s="310" t="s">
        <v>408</v>
      </c>
      <c r="D98" s="310" t="s">
        <v>409</v>
      </c>
      <c r="E98" s="20" t="s">
        <v>295</v>
      </c>
      <c r="F98" s="311">
        <v>14.85</v>
      </c>
      <c r="G98" s="41"/>
      <c r="H98" s="47"/>
    </row>
    <row r="99" s="2" customFormat="1" ht="16.8" customHeight="1">
      <c r="A99" s="41"/>
      <c r="B99" s="47"/>
      <c r="C99" s="310" t="s">
        <v>454</v>
      </c>
      <c r="D99" s="310" t="s">
        <v>455</v>
      </c>
      <c r="E99" s="20" t="s">
        <v>274</v>
      </c>
      <c r="F99" s="311">
        <v>14.85</v>
      </c>
      <c r="G99" s="41"/>
      <c r="H99" s="47"/>
    </row>
    <row r="100" s="2" customFormat="1" ht="26.4" customHeight="1">
      <c r="A100" s="41"/>
      <c r="B100" s="47"/>
      <c r="C100" s="305" t="s">
        <v>94</v>
      </c>
      <c r="D100" s="305" t="s">
        <v>95</v>
      </c>
      <c r="E100" s="41"/>
      <c r="F100" s="41"/>
      <c r="G100" s="41"/>
      <c r="H100" s="47"/>
    </row>
    <row r="101" s="2" customFormat="1" ht="16.8" customHeight="1">
      <c r="A101" s="41"/>
      <c r="B101" s="47"/>
      <c r="C101" s="306" t="s">
        <v>262</v>
      </c>
      <c r="D101" s="307" t="s">
        <v>263</v>
      </c>
      <c r="E101" s="308" t="s">
        <v>264</v>
      </c>
      <c r="F101" s="309">
        <v>376.80500000000001</v>
      </c>
      <c r="G101" s="41"/>
      <c r="H101" s="47"/>
    </row>
    <row r="102" s="2" customFormat="1" ht="16.8" customHeight="1">
      <c r="A102" s="41"/>
      <c r="B102" s="47"/>
      <c r="C102" s="310" t="s">
        <v>19</v>
      </c>
      <c r="D102" s="310" t="s">
        <v>673</v>
      </c>
      <c r="E102" s="20" t="s">
        <v>19</v>
      </c>
      <c r="F102" s="311">
        <v>0</v>
      </c>
      <c r="G102" s="41"/>
      <c r="H102" s="47"/>
    </row>
    <row r="103" s="2" customFormat="1" ht="16.8" customHeight="1">
      <c r="A103" s="41"/>
      <c r="B103" s="47"/>
      <c r="C103" s="310" t="s">
        <v>19</v>
      </c>
      <c r="D103" s="310" t="s">
        <v>674</v>
      </c>
      <c r="E103" s="20" t="s">
        <v>19</v>
      </c>
      <c r="F103" s="311">
        <v>0</v>
      </c>
      <c r="G103" s="41"/>
      <c r="H103" s="47"/>
    </row>
    <row r="104" s="2" customFormat="1" ht="16.8" customHeight="1">
      <c r="A104" s="41"/>
      <c r="B104" s="47"/>
      <c r="C104" s="310" t="s">
        <v>19</v>
      </c>
      <c r="D104" s="310" t="s">
        <v>675</v>
      </c>
      <c r="E104" s="20" t="s">
        <v>19</v>
      </c>
      <c r="F104" s="311">
        <v>0</v>
      </c>
      <c r="G104" s="41"/>
      <c r="H104" s="47"/>
    </row>
    <row r="105" s="2" customFormat="1" ht="16.8" customHeight="1">
      <c r="A105" s="41"/>
      <c r="B105" s="47"/>
      <c r="C105" s="310" t="s">
        <v>19</v>
      </c>
      <c r="D105" s="310" t="s">
        <v>699</v>
      </c>
      <c r="E105" s="20" t="s">
        <v>19</v>
      </c>
      <c r="F105" s="311">
        <v>96.439999999999998</v>
      </c>
      <c r="G105" s="41"/>
      <c r="H105" s="47"/>
    </row>
    <row r="106" s="2" customFormat="1" ht="16.8" customHeight="1">
      <c r="A106" s="41"/>
      <c r="B106" s="47"/>
      <c r="C106" s="310" t="s">
        <v>19</v>
      </c>
      <c r="D106" s="310" t="s">
        <v>700</v>
      </c>
      <c r="E106" s="20" t="s">
        <v>19</v>
      </c>
      <c r="F106" s="311">
        <v>-2.3999999999999999</v>
      </c>
      <c r="G106" s="41"/>
      <c r="H106" s="47"/>
    </row>
    <row r="107" s="2" customFormat="1" ht="16.8" customHeight="1">
      <c r="A107" s="41"/>
      <c r="B107" s="47"/>
      <c r="C107" s="310" t="s">
        <v>19</v>
      </c>
      <c r="D107" s="310" t="s">
        <v>701</v>
      </c>
      <c r="E107" s="20" t="s">
        <v>19</v>
      </c>
      <c r="F107" s="311">
        <v>5.5199999999999996</v>
      </c>
      <c r="G107" s="41"/>
      <c r="H107" s="47"/>
    </row>
    <row r="108" s="2" customFormat="1" ht="16.8" customHeight="1">
      <c r="A108" s="41"/>
      <c r="B108" s="47"/>
      <c r="C108" s="310" t="s">
        <v>19</v>
      </c>
      <c r="D108" s="310" t="s">
        <v>702</v>
      </c>
      <c r="E108" s="20" t="s">
        <v>19</v>
      </c>
      <c r="F108" s="311">
        <v>3.4199999999999999</v>
      </c>
      <c r="G108" s="41"/>
      <c r="H108" s="47"/>
    </row>
    <row r="109" s="2" customFormat="1" ht="16.8" customHeight="1">
      <c r="A109" s="41"/>
      <c r="B109" s="47"/>
      <c r="C109" s="310" t="s">
        <v>19</v>
      </c>
      <c r="D109" s="310" t="s">
        <v>703</v>
      </c>
      <c r="E109" s="20" t="s">
        <v>19</v>
      </c>
      <c r="F109" s="311">
        <v>0.47999999999999998</v>
      </c>
      <c r="G109" s="41"/>
      <c r="H109" s="47"/>
    </row>
    <row r="110" s="2" customFormat="1" ht="16.8" customHeight="1">
      <c r="A110" s="41"/>
      <c r="B110" s="47"/>
      <c r="C110" s="310" t="s">
        <v>19</v>
      </c>
      <c r="D110" s="310" t="s">
        <v>679</v>
      </c>
      <c r="E110" s="20" t="s">
        <v>19</v>
      </c>
      <c r="F110" s="311">
        <v>0</v>
      </c>
      <c r="G110" s="41"/>
      <c r="H110" s="47"/>
    </row>
    <row r="111" s="2" customFormat="1" ht="16.8" customHeight="1">
      <c r="A111" s="41"/>
      <c r="B111" s="47"/>
      <c r="C111" s="310" t="s">
        <v>19</v>
      </c>
      <c r="D111" s="310" t="s">
        <v>704</v>
      </c>
      <c r="E111" s="20" t="s">
        <v>19</v>
      </c>
      <c r="F111" s="311">
        <v>11.75</v>
      </c>
      <c r="G111" s="41"/>
      <c r="H111" s="47"/>
    </row>
    <row r="112" s="2" customFormat="1" ht="16.8" customHeight="1">
      <c r="A112" s="41"/>
      <c r="B112" s="47"/>
      <c r="C112" s="310" t="s">
        <v>19</v>
      </c>
      <c r="D112" s="310" t="s">
        <v>684</v>
      </c>
      <c r="E112" s="20" t="s">
        <v>19</v>
      </c>
      <c r="F112" s="311">
        <v>0</v>
      </c>
      <c r="G112" s="41"/>
      <c r="H112" s="47"/>
    </row>
    <row r="113" s="2" customFormat="1" ht="16.8" customHeight="1">
      <c r="A113" s="41"/>
      <c r="B113" s="47"/>
      <c r="C113" s="310" t="s">
        <v>19</v>
      </c>
      <c r="D113" s="310" t="s">
        <v>705</v>
      </c>
      <c r="E113" s="20" t="s">
        <v>19</v>
      </c>
      <c r="F113" s="311">
        <v>2.1000000000000001</v>
      </c>
      <c r="G113" s="41"/>
      <c r="H113" s="47"/>
    </row>
    <row r="114" s="2" customFormat="1" ht="16.8" customHeight="1">
      <c r="A114" s="41"/>
      <c r="B114" s="47"/>
      <c r="C114" s="310" t="s">
        <v>19</v>
      </c>
      <c r="D114" s="310" t="s">
        <v>706</v>
      </c>
      <c r="E114" s="20" t="s">
        <v>19</v>
      </c>
      <c r="F114" s="311">
        <v>4.2359999999999998</v>
      </c>
      <c r="G114" s="41"/>
      <c r="H114" s="47"/>
    </row>
    <row r="115" s="2" customFormat="1" ht="16.8" customHeight="1">
      <c r="A115" s="41"/>
      <c r="B115" s="47"/>
      <c r="C115" s="310" t="s">
        <v>19</v>
      </c>
      <c r="D115" s="310" t="s">
        <v>707</v>
      </c>
      <c r="E115" s="20" t="s">
        <v>19</v>
      </c>
      <c r="F115" s="311">
        <v>6.75</v>
      </c>
      <c r="G115" s="41"/>
      <c r="H115" s="47"/>
    </row>
    <row r="116" s="2" customFormat="1" ht="16.8" customHeight="1">
      <c r="A116" s="41"/>
      <c r="B116" s="47"/>
      <c r="C116" s="310" t="s">
        <v>19</v>
      </c>
      <c r="D116" s="310" t="s">
        <v>708</v>
      </c>
      <c r="E116" s="20" t="s">
        <v>19</v>
      </c>
      <c r="F116" s="311">
        <v>3.3999999999999999</v>
      </c>
      <c r="G116" s="41"/>
      <c r="H116" s="47"/>
    </row>
    <row r="117" s="2" customFormat="1" ht="16.8" customHeight="1">
      <c r="A117" s="41"/>
      <c r="B117" s="47"/>
      <c r="C117" s="310" t="s">
        <v>19</v>
      </c>
      <c r="D117" s="310" t="s">
        <v>709</v>
      </c>
      <c r="E117" s="20" t="s">
        <v>19</v>
      </c>
      <c r="F117" s="311">
        <v>1.065</v>
      </c>
      <c r="G117" s="41"/>
      <c r="H117" s="47"/>
    </row>
    <row r="118" s="2" customFormat="1" ht="16.8" customHeight="1">
      <c r="A118" s="41"/>
      <c r="B118" s="47"/>
      <c r="C118" s="310" t="s">
        <v>19</v>
      </c>
      <c r="D118" s="310" t="s">
        <v>710</v>
      </c>
      <c r="E118" s="20" t="s">
        <v>19</v>
      </c>
      <c r="F118" s="311">
        <v>0</v>
      </c>
      <c r="G118" s="41"/>
      <c r="H118" s="47"/>
    </row>
    <row r="119" s="2" customFormat="1" ht="16.8" customHeight="1">
      <c r="A119" s="41"/>
      <c r="B119" s="47"/>
      <c r="C119" s="310" t="s">
        <v>19</v>
      </c>
      <c r="D119" s="310" t="s">
        <v>711</v>
      </c>
      <c r="E119" s="20" t="s">
        <v>19</v>
      </c>
      <c r="F119" s="311">
        <v>1.26</v>
      </c>
      <c r="G119" s="41"/>
      <c r="H119" s="47"/>
    </row>
    <row r="120" s="2" customFormat="1" ht="16.8" customHeight="1">
      <c r="A120" s="41"/>
      <c r="B120" s="47"/>
      <c r="C120" s="310" t="s">
        <v>19</v>
      </c>
      <c r="D120" s="310" t="s">
        <v>95</v>
      </c>
      <c r="E120" s="20" t="s">
        <v>19</v>
      </c>
      <c r="F120" s="311">
        <v>0</v>
      </c>
      <c r="G120" s="41"/>
      <c r="H120" s="47"/>
    </row>
    <row r="121" s="2" customFormat="1" ht="16.8" customHeight="1">
      <c r="A121" s="41"/>
      <c r="B121" s="47"/>
      <c r="C121" s="310" t="s">
        <v>19</v>
      </c>
      <c r="D121" s="310" t="s">
        <v>712</v>
      </c>
      <c r="E121" s="20" t="s">
        <v>19</v>
      </c>
      <c r="F121" s="311">
        <v>3.6640000000000001</v>
      </c>
      <c r="G121" s="41"/>
      <c r="H121" s="47"/>
    </row>
    <row r="122" s="2" customFormat="1" ht="16.8" customHeight="1">
      <c r="A122" s="41"/>
      <c r="B122" s="47"/>
      <c r="C122" s="310" t="s">
        <v>19</v>
      </c>
      <c r="D122" s="310" t="s">
        <v>713</v>
      </c>
      <c r="E122" s="20" t="s">
        <v>19</v>
      </c>
      <c r="F122" s="311">
        <v>64.284000000000006</v>
      </c>
      <c r="G122" s="41"/>
      <c r="H122" s="47"/>
    </row>
    <row r="123" s="2" customFormat="1" ht="16.8" customHeight="1">
      <c r="A123" s="41"/>
      <c r="B123" s="47"/>
      <c r="C123" s="310" t="s">
        <v>19</v>
      </c>
      <c r="D123" s="310" t="s">
        <v>714</v>
      </c>
      <c r="E123" s="20" t="s">
        <v>19</v>
      </c>
      <c r="F123" s="311">
        <v>55.799999999999997</v>
      </c>
      <c r="G123" s="41"/>
      <c r="H123" s="47"/>
    </row>
    <row r="124" s="2" customFormat="1" ht="16.8" customHeight="1">
      <c r="A124" s="41"/>
      <c r="B124" s="47"/>
      <c r="C124" s="310" t="s">
        <v>19</v>
      </c>
      <c r="D124" s="310" t="s">
        <v>715</v>
      </c>
      <c r="E124" s="20" t="s">
        <v>19</v>
      </c>
      <c r="F124" s="311">
        <v>18.399999999999999</v>
      </c>
      <c r="G124" s="41"/>
      <c r="H124" s="47"/>
    </row>
    <row r="125" s="2" customFormat="1" ht="16.8" customHeight="1">
      <c r="A125" s="41"/>
      <c r="B125" s="47"/>
      <c r="C125" s="310" t="s">
        <v>19</v>
      </c>
      <c r="D125" s="310" t="s">
        <v>716</v>
      </c>
      <c r="E125" s="20" t="s">
        <v>19</v>
      </c>
      <c r="F125" s="311">
        <v>16.809999999999999</v>
      </c>
      <c r="G125" s="41"/>
      <c r="H125" s="47"/>
    </row>
    <row r="126" s="2" customFormat="1" ht="16.8" customHeight="1">
      <c r="A126" s="41"/>
      <c r="B126" s="47"/>
      <c r="C126" s="310" t="s">
        <v>19</v>
      </c>
      <c r="D126" s="310" t="s">
        <v>694</v>
      </c>
      <c r="E126" s="20" t="s">
        <v>19</v>
      </c>
      <c r="F126" s="311">
        <v>0</v>
      </c>
      <c r="G126" s="41"/>
      <c r="H126" s="47"/>
    </row>
    <row r="127" s="2" customFormat="1" ht="16.8" customHeight="1">
      <c r="A127" s="41"/>
      <c r="B127" s="47"/>
      <c r="C127" s="310" t="s">
        <v>19</v>
      </c>
      <c r="D127" s="310" t="s">
        <v>373</v>
      </c>
      <c r="E127" s="20" t="s">
        <v>19</v>
      </c>
      <c r="F127" s="311">
        <v>0</v>
      </c>
      <c r="G127" s="41"/>
      <c r="H127" s="47"/>
    </row>
    <row r="128" s="2" customFormat="1" ht="16.8" customHeight="1">
      <c r="A128" s="41"/>
      <c r="B128" s="47"/>
      <c r="C128" s="310" t="s">
        <v>19</v>
      </c>
      <c r="D128" s="310" t="s">
        <v>717</v>
      </c>
      <c r="E128" s="20" t="s">
        <v>19</v>
      </c>
      <c r="F128" s="311">
        <v>15.970000000000001</v>
      </c>
      <c r="G128" s="41"/>
      <c r="H128" s="47"/>
    </row>
    <row r="129" s="2" customFormat="1" ht="16.8" customHeight="1">
      <c r="A129" s="41"/>
      <c r="B129" s="47"/>
      <c r="C129" s="310" t="s">
        <v>19</v>
      </c>
      <c r="D129" s="310" t="s">
        <v>718</v>
      </c>
      <c r="E129" s="20" t="s">
        <v>19</v>
      </c>
      <c r="F129" s="311">
        <v>0</v>
      </c>
      <c r="G129" s="41"/>
      <c r="H129" s="47"/>
    </row>
    <row r="130" s="2" customFormat="1" ht="16.8" customHeight="1">
      <c r="A130" s="41"/>
      <c r="B130" s="47"/>
      <c r="C130" s="310" t="s">
        <v>19</v>
      </c>
      <c r="D130" s="310" t="s">
        <v>719</v>
      </c>
      <c r="E130" s="20" t="s">
        <v>19</v>
      </c>
      <c r="F130" s="311">
        <v>67.855999999999995</v>
      </c>
      <c r="G130" s="41"/>
      <c r="H130" s="47"/>
    </row>
    <row r="131" s="2" customFormat="1" ht="16.8" customHeight="1">
      <c r="A131" s="41"/>
      <c r="B131" s="47"/>
      <c r="C131" s="310" t="s">
        <v>262</v>
      </c>
      <c r="D131" s="310" t="s">
        <v>320</v>
      </c>
      <c r="E131" s="20" t="s">
        <v>19</v>
      </c>
      <c r="F131" s="311">
        <v>376.80500000000001</v>
      </c>
      <c r="G131" s="41"/>
      <c r="H131" s="47"/>
    </row>
    <row r="132" s="2" customFormat="1" ht="16.8" customHeight="1">
      <c r="A132" s="41"/>
      <c r="B132" s="47"/>
      <c r="C132" s="312" t="s">
        <v>1321</v>
      </c>
      <c r="D132" s="41"/>
      <c r="E132" s="41"/>
      <c r="F132" s="41"/>
      <c r="G132" s="41"/>
      <c r="H132" s="47"/>
    </row>
    <row r="133" s="2" customFormat="1" ht="16.8" customHeight="1">
      <c r="A133" s="41"/>
      <c r="B133" s="47"/>
      <c r="C133" s="310" t="s">
        <v>375</v>
      </c>
      <c r="D133" s="310" t="s">
        <v>376</v>
      </c>
      <c r="E133" s="20" t="s">
        <v>264</v>
      </c>
      <c r="F133" s="311">
        <v>376.80500000000001</v>
      </c>
      <c r="G133" s="41"/>
      <c r="H133" s="47"/>
    </row>
    <row r="134" s="2" customFormat="1" ht="16.8" customHeight="1">
      <c r="A134" s="41"/>
      <c r="B134" s="47"/>
      <c r="C134" s="310" t="s">
        <v>384</v>
      </c>
      <c r="D134" s="310" t="s">
        <v>385</v>
      </c>
      <c r="E134" s="20" t="s">
        <v>264</v>
      </c>
      <c r="F134" s="311">
        <v>376.80500000000001</v>
      </c>
      <c r="G134" s="41"/>
      <c r="H134" s="47"/>
    </row>
    <row r="135" s="2" customFormat="1" ht="16.8" customHeight="1">
      <c r="A135" s="41"/>
      <c r="B135" s="47"/>
      <c r="C135" s="306" t="s">
        <v>507</v>
      </c>
      <c r="D135" s="307" t="s">
        <v>508</v>
      </c>
      <c r="E135" s="308" t="s">
        <v>264</v>
      </c>
      <c r="F135" s="309">
        <v>10.631</v>
      </c>
      <c r="G135" s="41"/>
      <c r="H135" s="47"/>
    </row>
    <row r="136" s="2" customFormat="1" ht="16.8" customHeight="1">
      <c r="A136" s="41"/>
      <c r="B136" s="47"/>
      <c r="C136" s="310" t="s">
        <v>19</v>
      </c>
      <c r="D136" s="310" t="s">
        <v>745</v>
      </c>
      <c r="E136" s="20" t="s">
        <v>19</v>
      </c>
      <c r="F136" s="311">
        <v>0</v>
      </c>
      <c r="G136" s="41"/>
      <c r="H136" s="47"/>
    </row>
    <row r="137" s="2" customFormat="1" ht="16.8" customHeight="1">
      <c r="A137" s="41"/>
      <c r="B137" s="47"/>
      <c r="C137" s="310" t="s">
        <v>19</v>
      </c>
      <c r="D137" s="310" t="s">
        <v>746</v>
      </c>
      <c r="E137" s="20" t="s">
        <v>19</v>
      </c>
      <c r="F137" s="311">
        <v>0</v>
      </c>
      <c r="G137" s="41"/>
      <c r="H137" s="47"/>
    </row>
    <row r="138" s="2" customFormat="1" ht="16.8" customHeight="1">
      <c r="A138" s="41"/>
      <c r="B138" s="47"/>
      <c r="C138" s="310" t="s">
        <v>19</v>
      </c>
      <c r="D138" s="310" t="s">
        <v>747</v>
      </c>
      <c r="E138" s="20" t="s">
        <v>19</v>
      </c>
      <c r="F138" s="311">
        <v>3.1699999999999999</v>
      </c>
      <c r="G138" s="41"/>
      <c r="H138" s="47"/>
    </row>
    <row r="139" s="2" customFormat="1" ht="16.8" customHeight="1">
      <c r="A139" s="41"/>
      <c r="B139" s="47"/>
      <c r="C139" s="310" t="s">
        <v>19</v>
      </c>
      <c r="D139" s="310" t="s">
        <v>748</v>
      </c>
      <c r="E139" s="20" t="s">
        <v>19</v>
      </c>
      <c r="F139" s="311">
        <v>3.7639999999999998</v>
      </c>
      <c r="G139" s="41"/>
      <c r="H139" s="47"/>
    </row>
    <row r="140" s="2" customFormat="1" ht="16.8" customHeight="1">
      <c r="A140" s="41"/>
      <c r="B140" s="47"/>
      <c r="C140" s="310" t="s">
        <v>19</v>
      </c>
      <c r="D140" s="310" t="s">
        <v>749</v>
      </c>
      <c r="E140" s="20" t="s">
        <v>19</v>
      </c>
      <c r="F140" s="311">
        <v>2.1240000000000001</v>
      </c>
      <c r="G140" s="41"/>
      <c r="H140" s="47"/>
    </row>
    <row r="141" s="2" customFormat="1" ht="16.8" customHeight="1">
      <c r="A141" s="41"/>
      <c r="B141" s="47"/>
      <c r="C141" s="310" t="s">
        <v>19</v>
      </c>
      <c r="D141" s="310" t="s">
        <v>750</v>
      </c>
      <c r="E141" s="20" t="s">
        <v>19</v>
      </c>
      <c r="F141" s="311">
        <v>1.573</v>
      </c>
      <c r="G141" s="41"/>
      <c r="H141" s="47"/>
    </row>
    <row r="142" s="2" customFormat="1" ht="16.8" customHeight="1">
      <c r="A142" s="41"/>
      <c r="B142" s="47"/>
      <c r="C142" s="310" t="s">
        <v>507</v>
      </c>
      <c r="D142" s="310" t="s">
        <v>320</v>
      </c>
      <c r="E142" s="20" t="s">
        <v>19</v>
      </c>
      <c r="F142" s="311">
        <v>10.631</v>
      </c>
      <c r="G142" s="41"/>
      <c r="H142" s="47"/>
    </row>
    <row r="143" s="2" customFormat="1" ht="16.8" customHeight="1">
      <c r="A143" s="41"/>
      <c r="B143" s="47"/>
      <c r="C143" s="312" t="s">
        <v>1321</v>
      </c>
      <c r="D143" s="41"/>
      <c r="E143" s="41"/>
      <c r="F143" s="41"/>
      <c r="G143" s="41"/>
      <c r="H143" s="47"/>
    </row>
    <row r="144" s="2" customFormat="1" ht="16.8" customHeight="1">
      <c r="A144" s="41"/>
      <c r="B144" s="47"/>
      <c r="C144" s="310" t="s">
        <v>740</v>
      </c>
      <c r="D144" s="310" t="s">
        <v>741</v>
      </c>
      <c r="E144" s="20" t="s">
        <v>264</v>
      </c>
      <c r="F144" s="311">
        <v>10.631</v>
      </c>
      <c r="G144" s="41"/>
      <c r="H144" s="47"/>
    </row>
    <row r="145" s="2" customFormat="1" ht="16.8" customHeight="1">
      <c r="A145" s="41"/>
      <c r="B145" s="47"/>
      <c r="C145" s="310" t="s">
        <v>751</v>
      </c>
      <c r="D145" s="310" t="s">
        <v>752</v>
      </c>
      <c r="E145" s="20" t="s">
        <v>264</v>
      </c>
      <c r="F145" s="311">
        <v>10.631</v>
      </c>
      <c r="G145" s="41"/>
      <c r="H145" s="47"/>
    </row>
    <row r="146" s="2" customFormat="1" ht="16.8" customHeight="1">
      <c r="A146" s="41"/>
      <c r="B146" s="47"/>
      <c r="C146" s="306" t="s">
        <v>510</v>
      </c>
      <c r="D146" s="307" t="s">
        <v>511</v>
      </c>
      <c r="E146" s="308" t="s">
        <v>264</v>
      </c>
      <c r="F146" s="309">
        <v>2.8559999999999999</v>
      </c>
      <c r="G146" s="41"/>
      <c r="H146" s="47"/>
    </row>
    <row r="147" s="2" customFormat="1" ht="16.8" customHeight="1">
      <c r="A147" s="41"/>
      <c r="B147" s="47"/>
      <c r="C147" s="310" t="s">
        <v>19</v>
      </c>
      <c r="D147" s="310" t="s">
        <v>673</v>
      </c>
      <c r="E147" s="20" t="s">
        <v>19</v>
      </c>
      <c r="F147" s="311">
        <v>0</v>
      </c>
      <c r="G147" s="41"/>
      <c r="H147" s="47"/>
    </row>
    <row r="148" s="2" customFormat="1" ht="16.8" customHeight="1">
      <c r="A148" s="41"/>
      <c r="B148" s="47"/>
      <c r="C148" s="310" t="s">
        <v>19</v>
      </c>
      <c r="D148" s="310" t="s">
        <v>725</v>
      </c>
      <c r="E148" s="20" t="s">
        <v>19</v>
      </c>
      <c r="F148" s="311">
        <v>1.4570000000000001</v>
      </c>
      <c r="G148" s="41"/>
      <c r="H148" s="47"/>
    </row>
    <row r="149" s="2" customFormat="1" ht="16.8" customHeight="1">
      <c r="A149" s="41"/>
      <c r="B149" s="47"/>
      <c r="C149" s="310" t="s">
        <v>19</v>
      </c>
      <c r="D149" s="310" t="s">
        <v>726</v>
      </c>
      <c r="E149" s="20" t="s">
        <v>19</v>
      </c>
      <c r="F149" s="311">
        <v>0.375</v>
      </c>
      <c r="G149" s="41"/>
      <c r="H149" s="47"/>
    </row>
    <row r="150" s="2" customFormat="1" ht="16.8" customHeight="1">
      <c r="A150" s="41"/>
      <c r="B150" s="47"/>
      <c r="C150" s="310" t="s">
        <v>727</v>
      </c>
      <c r="D150" s="310" t="s">
        <v>728</v>
      </c>
      <c r="E150" s="20" t="s">
        <v>19</v>
      </c>
      <c r="F150" s="311">
        <v>1.024</v>
      </c>
      <c r="G150" s="41"/>
      <c r="H150" s="47"/>
    </row>
    <row r="151" s="2" customFormat="1" ht="16.8" customHeight="1">
      <c r="A151" s="41"/>
      <c r="B151" s="47"/>
      <c r="C151" s="310" t="s">
        <v>510</v>
      </c>
      <c r="D151" s="310" t="s">
        <v>320</v>
      </c>
      <c r="E151" s="20" t="s">
        <v>19</v>
      </c>
      <c r="F151" s="311">
        <v>2.8559999999999999</v>
      </c>
      <c r="G151" s="41"/>
      <c r="H151" s="47"/>
    </row>
    <row r="152" s="2" customFormat="1" ht="16.8" customHeight="1">
      <c r="A152" s="41"/>
      <c r="B152" s="47"/>
      <c r="C152" s="312" t="s">
        <v>1321</v>
      </c>
      <c r="D152" s="41"/>
      <c r="E152" s="41"/>
      <c r="F152" s="41"/>
      <c r="G152" s="41"/>
      <c r="H152" s="47"/>
    </row>
    <row r="153" s="2" customFormat="1" ht="16.8" customHeight="1">
      <c r="A153" s="41"/>
      <c r="B153" s="47"/>
      <c r="C153" s="310" t="s">
        <v>720</v>
      </c>
      <c r="D153" s="310" t="s">
        <v>721</v>
      </c>
      <c r="E153" s="20" t="s">
        <v>264</v>
      </c>
      <c r="F153" s="311">
        <v>2.8559999999999999</v>
      </c>
      <c r="G153" s="41"/>
      <c r="H153" s="47"/>
    </row>
    <row r="154" s="2" customFormat="1" ht="16.8" customHeight="1">
      <c r="A154" s="41"/>
      <c r="B154" s="47"/>
      <c r="C154" s="310" t="s">
        <v>730</v>
      </c>
      <c r="D154" s="310" t="s">
        <v>731</v>
      </c>
      <c r="E154" s="20" t="s">
        <v>264</v>
      </c>
      <c r="F154" s="311">
        <v>2.8559999999999999</v>
      </c>
      <c r="G154" s="41"/>
      <c r="H154" s="47"/>
    </row>
    <row r="155" s="2" customFormat="1" ht="16.8" customHeight="1">
      <c r="A155" s="41"/>
      <c r="B155" s="47"/>
      <c r="C155" s="306" t="s">
        <v>513</v>
      </c>
      <c r="D155" s="307" t="s">
        <v>514</v>
      </c>
      <c r="E155" s="308" t="s">
        <v>264</v>
      </c>
      <c r="F155" s="309">
        <v>91.060000000000002</v>
      </c>
      <c r="G155" s="41"/>
      <c r="H155" s="47"/>
    </row>
    <row r="156" s="2" customFormat="1" ht="16.8" customHeight="1">
      <c r="A156" s="41"/>
      <c r="B156" s="47"/>
      <c r="C156" s="312" t="s">
        <v>1321</v>
      </c>
      <c r="D156" s="41"/>
      <c r="E156" s="41"/>
      <c r="F156" s="41"/>
      <c r="G156" s="41"/>
      <c r="H156" s="47"/>
    </row>
    <row r="157" s="2" customFormat="1" ht="16.8" customHeight="1">
      <c r="A157" s="41"/>
      <c r="B157" s="47"/>
      <c r="C157" s="310" t="s">
        <v>735</v>
      </c>
      <c r="D157" s="310" t="s">
        <v>736</v>
      </c>
      <c r="E157" s="20" t="s">
        <v>264</v>
      </c>
      <c r="F157" s="311">
        <v>91.060000000000002</v>
      </c>
      <c r="G157" s="41"/>
      <c r="H157" s="47"/>
    </row>
    <row r="158" s="2" customFormat="1" ht="16.8" customHeight="1">
      <c r="A158" s="41"/>
      <c r="B158" s="47"/>
      <c r="C158" s="306" t="s">
        <v>727</v>
      </c>
      <c r="D158" s="307" t="s">
        <v>727</v>
      </c>
      <c r="E158" s="308" t="s">
        <v>19</v>
      </c>
      <c r="F158" s="309">
        <v>1.024</v>
      </c>
      <c r="G158" s="41"/>
      <c r="H158" s="47"/>
    </row>
    <row r="159" s="2" customFormat="1" ht="16.8" customHeight="1">
      <c r="A159" s="41"/>
      <c r="B159" s="47"/>
      <c r="C159" s="310" t="s">
        <v>727</v>
      </c>
      <c r="D159" s="310" t="s">
        <v>728</v>
      </c>
      <c r="E159" s="20" t="s">
        <v>19</v>
      </c>
      <c r="F159" s="311">
        <v>1.024</v>
      </c>
      <c r="G159" s="41"/>
      <c r="H159" s="47"/>
    </row>
    <row r="160" s="2" customFormat="1" ht="16.8" customHeight="1">
      <c r="A160" s="41"/>
      <c r="B160" s="47"/>
      <c r="C160" s="306" t="s">
        <v>266</v>
      </c>
      <c r="D160" s="307" t="s">
        <v>267</v>
      </c>
      <c r="E160" s="308" t="s">
        <v>268</v>
      </c>
      <c r="F160" s="309">
        <v>8.5800000000000001</v>
      </c>
      <c r="G160" s="41"/>
      <c r="H160" s="47"/>
    </row>
    <row r="161" s="2" customFormat="1" ht="16.8" customHeight="1">
      <c r="A161" s="41"/>
      <c r="B161" s="47"/>
      <c r="C161" s="310" t="s">
        <v>19</v>
      </c>
      <c r="D161" s="310" t="s">
        <v>900</v>
      </c>
      <c r="E161" s="20" t="s">
        <v>19</v>
      </c>
      <c r="F161" s="311">
        <v>8.5800000000000001</v>
      </c>
      <c r="G161" s="41"/>
      <c r="H161" s="47"/>
    </row>
    <row r="162" s="2" customFormat="1" ht="16.8" customHeight="1">
      <c r="A162" s="41"/>
      <c r="B162" s="47"/>
      <c r="C162" s="310" t="s">
        <v>266</v>
      </c>
      <c r="D162" s="310" t="s">
        <v>320</v>
      </c>
      <c r="E162" s="20" t="s">
        <v>19</v>
      </c>
      <c r="F162" s="311">
        <v>8.5800000000000001</v>
      </c>
      <c r="G162" s="41"/>
      <c r="H162" s="47"/>
    </row>
    <row r="163" s="2" customFormat="1" ht="16.8" customHeight="1">
      <c r="A163" s="41"/>
      <c r="B163" s="47"/>
      <c r="C163" s="312" t="s">
        <v>1321</v>
      </c>
      <c r="D163" s="41"/>
      <c r="E163" s="41"/>
      <c r="F163" s="41"/>
      <c r="G163" s="41"/>
      <c r="H163" s="47"/>
    </row>
    <row r="164" s="2" customFormat="1" ht="16.8" customHeight="1">
      <c r="A164" s="41"/>
      <c r="B164" s="47"/>
      <c r="C164" s="310" t="s">
        <v>422</v>
      </c>
      <c r="D164" s="310" t="s">
        <v>423</v>
      </c>
      <c r="E164" s="20" t="s">
        <v>268</v>
      </c>
      <c r="F164" s="311">
        <v>8.5800000000000001</v>
      </c>
      <c r="G164" s="41"/>
      <c r="H164" s="47"/>
    </row>
    <row r="165" s="2" customFormat="1" ht="16.8" customHeight="1">
      <c r="A165" s="41"/>
      <c r="B165" s="47"/>
      <c r="C165" s="310" t="s">
        <v>447</v>
      </c>
      <c r="D165" s="310" t="s">
        <v>448</v>
      </c>
      <c r="E165" s="20" t="s">
        <v>274</v>
      </c>
      <c r="F165" s="311">
        <v>17.16</v>
      </c>
      <c r="G165" s="41"/>
      <c r="H165" s="47"/>
    </row>
    <row r="166" s="2" customFormat="1" ht="16.8" customHeight="1">
      <c r="A166" s="41"/>
      <c r="B166" s="47"/>
      <c r="C166" s="306" t="s">
        <v>516</v>
      </c>
      <c r="D166" s="307" t="s">
        <v>516</v>
      </c>
      <c r="E166" s="308" t="s">
        <v>268</v>
      </c>
      <c r="F166" s="309">
        <v>63.698</v>
      </c>
      <c r="G166" s="41"/>
      <c r="H166" s="47"/>
    </row>
    <row r="167" s="2" customFormat="1" ht="16.8" customHeight="1">
      <c r="A167" s="41"/>
      <c r="B167" s="47"/>
      <c r="C167" s="310" t="s">
        <v>19</v>
      </c>
      <c r="D167" s="310" t="s">
        <v>95</v>
      </c>
      <c r="E167" s="20" t="s">
        <v>19</v>
      </c>
      <c r="F167" s="311">
        <v>0</v>
      </c>
      <c r="G167" s="41"/>
      <c r="H167" s="47"/>
    </row>
    <row r="168" s="2" customFormat="1" ht="16.8" customHeight="1">
      <c r="A168" s="41"/>
      <c r="B168" s="47"/>
      <c r="C168" s="310" t="s">
        <v>19</v>
      </c>
      <c r="D168" s="310" t="s">
        <v>688</v>
      </c>
      <c r="E168" s="20" t="s">
        <v>19</v>
      </c>
      <c r="F168" s="311">
        <v>18.352</v>
      </c>
      <c r="G168" s="41"/>
      <c r="H168" s="47"/>
    </row>
    <row r="169" s="2" customFormat="1" ht="16.8" customHeight="1">
      <c r="A169" s="41"/>
      <c r="B169" s="47"/>
      <c r="C169" s="310" t="s">
        <v>19</v>
      </c>
      <c r="D169" s="310" t="s">
        <v>689</v>
      </c>
      <c r="E169" s="20" t="s">
        <v>19</v>
      </c>
      <c r="F169" s="311">
        <v>1.1839999999999999</v>
      </c>
      <c r="G169" s="41"/>
      <c r="H169" s="47"/>
    </row>
    <row r="170" s="2" customFormat="1" ht="16.8" customHeight="1">
      <c r="A170" s="41"/>
      <c r="B170" s="47"/>
      <c r="C170" s="310" t="s">
        <v>19</v>
      </c>
      <c r="D170" s="310" t="s">
        <v>690</v>
      </c>
      <c r="E170" s="20" t="s">
        <v>19</v>
      </c>
      <c r="F170" s="311">
        <v>32.137</v>
      </c>
      <c r="G170" s="41"/>
      <c r="H170" s="47"/>
    </row>
    <row r="171" s="2" customFormat="1" ht="16.8" customHeight="1">
      <c r="A171" s="41"/>
      <c r="B171" s="47"/>
      <c r="C171" s="310" t="s">
        <v>19</v>
      </c>
      <c r="D171" s="310" t="s">
        <v>691</v>
      </c>
      <c r="E171" s="20" t="s">
        <v>19</v>
      </c>
      <c r="F171" s="311">
        <v>-0.84299999999999997</v>
      </c>
      <c r="G171" s="41"/>
      <c r="H171" s="47"/>
    </row>
    <row r="172" s="2" customFormat="1" ht="16.8" customHeight="1">
      <c r="A172" s="41"/>
      <c r="B172" s="47"/>
      <c r="C172" s="310" t="s">
        <v>19</v>
      </c>
      <c r="D172" s="310" t="s">
        <v>692</v>
      </c>
      <c r="E172" s="20" t="s">
        <v>19</v>
      </c>
      <c r="F172" s="311">
        <v>4.5999999999999996</v>
      </c>
      <c r="G172" s="41"/>
      <c r="H172" s="47"/>
    </row>
    <row r="173" s="2" customFormat="1" ht="16.8" customHeight="1">
      <c r="A173" s="41"/>
      <c r="B173" s="47"/>
      <c r="C173" s="310" t="s">
        <v>19</v>
      </c>
      <c r="D173" s="310" t="s">
        <v>693</v>
      </c>
      <c r="E173" s="20" t="s">
        <v>19</v>
      </c>
      <c r="F173" s="311">
        <v>8.2680000000000007</v>
      </c>
      <c r="G173" s="41"/>
      <c r="H173" s="47"/>
    </row>
    <row r="174" s="2" customFormat="1" ht="16.8" customHeight="1">
      <c r="A174" s="41"/>
      <c r="B174" s="47"/>
      <c r="C174" s="310" t="s">
        <v>516</v>
      </c>
      <c r="D174" s="310" t="s">
        <v>601</v>
      </c>
      <c r="E174" s="20" t="s">
        <v>19</v>
      </c>
      <c r="F174" s="311">
        <v>63.698</v>
      </c>
      <c r="G174" s="41"/>
      <c r="H174" s="47"/>
    </row>
    <row r="175" s="2" customFormat="1" ht="16.8" customHeight="1">
      <c r="A175" s="41"/>
      <c r="B175" s="47"/>
      <c r="C175" s="312" t="s">
        <v>1321</v>
      </c>
      <c r="D175" s="41"/>
      <c r="E175" s="41"/>
      <c r="F175" s="41"/>
      <c r="G175" s="41"/>
      <c r="H175" s="47"/>
    </row>
    <row r="176" s="2" customFormat="1" ht="16.8" customHeight="1">
      <c r="A176" s="41"/>
      <c r="B176" s="47"/>
      <c r="C176" s="310" t="s">
        <v>365</v>
      </c>
      <c r="D176" s="310" t="s">
        <v>366</v>
      </c>
      <c r="E176" s="20" t="s">
        <v>268</v>
      </c>
      <c r="F176" s="311">
        <v>117.119</v>
      </c>
      <c r="G176" s="41"/>
      <c r="H176" s="47"/>
    </row>
    <row r="177" s="2" customFormat="1" ht="16.8" customHeight="1">
      <c r="A177" s="41"/>
      <c r="B177" s="47"/>
      <c r="C177" s="310" t="s">
        <v>389</v>
      </c>
      <c r="D177" s="310" t="s">
        <v>390</v>
      </c>
      <c r="E177" s="20" t="s">
        <v>274</v>
      </c>
      <c r="F177" s="311">
        <v>11.815</v>
      </c>
      <c r="G177" s="41"/>
      <c r="H177" s="47"/>
    </row>
    <row r="178" s="2" customFormat="1" ht="16.8" customHeight="1">
      <c r="A178" s="41"/>
      <c r="B178" s="47"/>
      <c r="C178" s="306" t="s">
        <v>518</v>
      </c>
      <c r="D178" s="307" t="s">
        <v>519</v>
      </c>
      <c r="E178" s="308" t="s">
        <v>264</v>
      </c>
      <c r="F178" s="309">
        <v>5.0999999999999996</v>
      </c>
      <c r="G178" s="41"/>
      <c r="H178" s="47"/>
    </row>
    <row r="179" s="2" customFormat="1" ht="16.8" customHeight="1">
      <c r="A179" s="41"/>
      <c r="B179" s="47"/>
      <c r="C179" s="310" t="s">
        <v>19</v>
      </c>
      <c r="D179" s="310" t="s">
        <v>1152</v>
      </c>
      <c r="E179" s="20" t="s">
        <v>19</v>
      </c>
      <c r="F179" s="311">
        <v>0</v>
      </c>
      <c r="G179" s="41"/>
      <c r="H179" s="47"/>
    </row>
    <row r="180" s="2" customFormat="1" ht="16.8" customHeight="1">
      <c r="A180" s="41"/>
      <c r="B180" s="47"/>
      <c r="C180" s="310" t="s">
        <v>19</v>
      </c>
      <c r="D180" s="310" t="s">
        <v>520</v>
      </c>
      <c r="E180" s="20" t="s">
        <v>19</v>
      </c>
      <c r="F180" s="311">
        <v>5.0999999999999996</v>
      </c>
      <c r="G180" s="41"/>
      <c r="H180" s="47"/>
    </row>
    <row r="181" s="2" customFormat="1" ht="16.8" customHeight="1">
      <c r="A181" s="41"/>
      <c r="B181" s="47"/>
      <c r="C181" s="310" t="s">
        <v>518</v>
      </c>
      <c r="D181" s="310" t="s">
        <v>320</v>
      </c>
      <c r="E181" s="20" t="s">
        <v>19</v>
      </c>
      <c r="F181" s="311">
        <v>5.0999999999999996</v>
      </c>
      <c r="G181" s="41"/>
      <c r="H181" s="47"/>
    </row>
    <row r="182" s="2" customFormat="1" ht="16.8" customHeight="1">
      <c r="A182" s="41"/>
      <c r="B182" s="47"/>
      <c r="C182" s="312" t="s">
        <v>1321</v>
      </c>
      <c r="D182" s="41"/>
      <c r="E182" s="41"/>
      <c r="F182" s="41"/>
      <c r="G182" s="41"/>
      <c r="H182" s="47"/>
    </row>
    <row r="183" s="2" customFormat="1" ht="16.8" customHeight="1">
      <c r="A183" s="41"/>
      <c r="B183" s="47"/>
      <c r="C183" s="310" t="s">
        <v>1147</v>
      </c>
      <c r="D183" s="310" t="s">
        <v>1148</v>
      </c>
      <c r="E183" s="20" t="s">
        <v>264</v>
      </c>
      <c r="F183" s="311">
        <v>5.0999999999999996</v>
      </c>
      <c r="G183" s="41"/>
      <c r="H183" s="47"/>
    </row>
    <row r="184" s="2" customFormat="1" ht="16.8" customHeight="1">
      <c r="A184" s="41"/>
      <c r="B184" s="47"/>
      <c r="C184" s="310" t="s">
        <v>1154</v>
      </c>
      <c r="D184" s="310" t="s">
        <v>1155</v>
      </c>
      <c r="E184" s="20" t="s">
        <v>264</v>
      </c>
      <c r="F184" s="311">
        <v>5.8650000000000002</v>
      </c>
      <c r="G184" s="41"/>
      <c r="H184" s="47"/>
    </row>
    <row r="185" s="2" customFormat="1" ht="16.8" customHeight="1">
      <c r="A185" s="41"/>
      <c r="B185" s="47"/>
      <c r="C185" s="306" t="s">
        <v>1322</v>
      </c>
      <c r="D185" s="307" t="s">
        <v>1323</v>
      </c>
      <c r="E185" s="308" t="s">
        <v>268</v>
      </c>
      <c r="F185" s="309">
        <v>303.72500000000002</v>
      </c>
      <c r="G185" s="41"/>
      <c r="H185" s="47"/>
    </row>
    <row r="186" s="2" customFormat="1" ht="16.8" customHeight="1">
      <c r="A186" s="41"/>
      <c r="B186" s="47"/>
      <c r="C186" s="306" t="s">
        <v>1324</v>
      </c>
      <c r="D186" s="307" t="s">
        <v>1325</v>
      </c>
      <c r="E186" s="308" t="s">
        <v>555</v>
      </c>
      <c r="F186" s="309">
        <v>3832.4499999999998</v>
      </c>
      <c r="G186" s="41"/>
      <c r="H186" s="47"/>
    </row>
    <row r="187" s="2" customFormat="1" ht="16.8" customHeight="1">
      <c r="A187" s="41"/>
      <c r="B187" s="47"/>
      <c r="C187" s="306" t="s">
        <v>522</v>
      </c>
      <c r="D187" s="307" t="s">
        <v>523</v>
      </c>
      <c r="E187" s="308" t="s">
        <v>295</v>
      </c>
      <c r="F187" s="309">
        <v>117.17</v>
      </c>
      <c r="G187" s="41"/>
      <c r="H187" s="47"/>
    </row>
    <row r="188" s="2" customFormat="1" ht="16.8" customHeight="1">
      <c r="A188" s="41"/>
      <c r="B188" s="47"/>
      <c r="C188" s="310" t="s">
        <v>19</v>
      </c>
      <c r="D188" s="310" t="s">
        <v>1004</v>
      </c>
      <c r="E188" s="20" t="s">
        <v>19</v>
      </c>
      <c r="F188" s="311">
        <v>0</v>
      </c>
      <c r="G188" s="41"/>
      <c r="H188" s="47"/>
    </row>
    <row r="189" s="2" customFormat="1" ht="16.8" customHeight="1">
      <c r="A189" s="41"/>
      <c r="B189" s="47"/>
      <c r="C189" s="310" t="s">
        <v>19</v>
      </c>
      <c r="D189" s="310" t="s">
        <v>1005</v>
      </c>
      <c r="E189" s="20" t="s">
        <v>19</v>
      </c>
      <c r="F189" s="311">
        <v>2.2200000000000002</v>
      </c>
      <c r="G189" s="41"/>
      <c r="H189" s="47"/>
    </row>
    <row r="190" s="2" customFormat="1" ht="16.8" customHeight="1">
      <c r="A190" s="41"/>
      <c r="B190" s="47"/>
      <c r="C190" s="310" t="s">
        <v>19</v>
      </c>
      <c r="D190" s="310" t="s">
        <v>1006</v>
      </c>
      <c r="E190" s="20" t="s">
        <v>19</v>
      </c>
      <c r="F190" s="311">
        <v>34.780000000000001</v>
      </c>
      <c r="G190" s="41"/>
      <c r="H190" s="47"/>
    </row>
    <row r="191" s="2" customFormat="1" ht="16.8" customHeight="1">
      <c r="A191" s="41"/>
      <c r="B191" s="47"/>
      <c r="C191" s="310" t="s">
        <v>19</v>
      </c>
      <c r="D191" s="310" t="s">
        <v>1007</v>
      </c>
      <c r="E191" s="20" t="s">
        <v>19</v>
      </c>
      <c r="F191" s="311">
        <v>35.829999999999998</v>
      </c>
      <c r="G191" s="41"/>
      <c r="H191" s="47"/>
    </row>
    <row r="192" s="2" customFormat="1" ht="16.8" customHeight="1">
      <c r="A192" s="41"/>
      <c r="B192" s="47"/>
      <c r="C192" s="310" t="s">
        <v>19</v>
      </c>
      <c r="D192" s="310" t="s">
        <v>1008</v>
      </c>
      <c r="E192" s="20" t="s">
        <v>19</v>
      </c>
      <c r="F192" s="311">
        <v>25.690000000000001</v>
      </c>
      <c r="G192" s="41"/>
      <c r="H192" s="47"/>
    </row>
    <row r="193" s="2" customFormat="1" ht="16.8" customHeight="1">
      <c r="A193" s="41"/>
      <c r="B193" s="47"/>
      <c r="C193" s="310" t="s">
        <v>19</v>
      </c>
      <c r="D193" s="310" t="s">
        <v>1009</v>
      </c>
      <c r="E193" s="20" t="s">
        <v>19</v>
      </c>
      <c r="F193" s="311">
        <v>13.560000000000001</v>
      </c>
      <c r="G193" s="41"/>
      <c r="H193" s="47"/>
    </row>
    <row r="194" s="2" customFormat="1" ht="16.8" customHeight="1">
      <c r="A194" s="41"/>
      <c r="B194" s="47"/>
      <c r="C194" s="310" t="s">
        <v>19</v>
      </c>
      <c r="D194" s="310" t="s">
        <v>1010</v>
      </c>
      <c r="E194" s="20" t="s">
        <v>19</v>
      </c>
      <c r="F194" s="311">
        <v>1.6000000000000001</v>
      </c>
      <c r="G194" s="41"/>
      <c r="H194" s="47"/>
    </row>
    <row r="195" s="2" customFormat="1" ht="16.8" customHeight="1">
      <c r="A195" s="41"/>
      <c r="B195" s="47"/>
      <c r="C195" s="310" t="s">
        <v>19</v>
      </c>
      <c r="D195" s="310" t="s">
        <v>1011</v>
      </c>
      <c r="E195" s="20" t="s">
        <v>19</v>
      </c>
      <c r="F195" s="311">
        <v>3.4900000000000002</v>
      </c>
      <c r="G195" s="41"/>
      <c r="H195" s="47"/>
    </row>
    <row r="196" s="2" customFormat="1" ht="16.8" customHeight="1">
      <c r="A196" s="41"/>
      <c r="B196" s="47"/>
      <c r="C196" s="310" t="s">
        <v>522</v>
      </c>
      <c r="D196" s="310" t="s">
        <v>320</v>
      </c>
      <c r="E196" s="20" t="s">
        <v>19</v>
      </c>
      <c r="F196" s="311">
        <v>117.17</v>
      </c>
      <c r="G196" s="41"/>
      <c r="H196" s="47"/>
    </row>
    <row r="197" s="2" customFormat="1" ht="16.8" customHeight="1">
      <c r="A197" s="41"/>
      <c r="B197" s="47"/>
      <c r="C197" s="312" t="s">
        <v>1321</v>
      </c>
      <c r="D197" s="41"/>
      <c r="E197" s="41"/>
      <c r="F197" s="41"/>
      <c r="G197" s="41"/>
      <c r="H197" s="47"/>
    </row>
    <row r="198" s="2" customFormat="1" ht="16.8" customHeight="1">
      <c r="A198" s="41"/>
      <c r="B198" s="47"/>
      <c r="C198" s="310" t="s">
        <v>1001</v>
      </c>
      <c r="D198" s="310" t="s">
        <v>1002</v>
      </c>
      <c r="E198" s="20" t="s">
        <v>295</v>
      </c>
      <c r="F198" s="311">
        <v>117.17</v>
      </c>
      <c r="G198" s="41"/>
      <c r="H198" s="47"/>
    </row>
    <row r="199" s="2" customFormat="1" ht="16.8" customHeight="1">
      <c r="A199" s="41"/>
      <c r="B199" s="47"/>
      <c r="C199" s="310" t="s">
        <v>995</v>
      </c>
      <c r="D199" s="310" t="s">
        <v>996</v>
      </c>
      <c r="E199" s="20" t="s">
        <v>295</v>
      </c>
      <c r="F199" s="311">
        <v>117.17</v>
      </c>
      <c r="G199" s="41"/>
      <c r="H199" s="47"/>
    </row>
    <row r="200" s="2" customFormat="1" ht="16.8" customHeight="1">
      <c r="A200" s="41"/>
      <c r="B200" s="47"/>
      <c r="C200" s="306" t="s">
        <v>270</v>
      </c>
      <c r="D200" s="307" t="s">
        <v>270</v>
      </c>
      <c r="E200" s="308" t="s">
        <v>264</v>
      </c>
      <c r="F200" s="309">
        <v>68.817999999999998</v>
      </c>
      <c r="G200" s="41"/>
      <c r="H200" s="47"/>
    </row>
    <row r="201" s="2" customFormat="1" ht="16.8" customHeight="1">
      <c r="A201" s="41"/>
      <c r="B201" s="47"/>
      <c r="C201" s="310" t="s">
        <v>19</v>
      </c>
      <c r="D201" s="310" t="s">
        <v>961</v>
      </c>
      <c r="E201" s="20" t="s">
        <v>19</v>
      </c>
      <c r="F201" s="311">
        <v>0</v>
      </c>
      <c r="G201" s="41"/>
      <c r="H201" s="47"/>
    </row>
    <row r="202" s="2" customFormat="1" ht="16.8" customHeight="1">
      <c r="A202" s="41"/>
      <c r="B202" s="47"/>
      <c r="C202" s="310" t="s">
        <v>19</v>
      </c>
      <c r="D202" s="310" t="s">
        <v>964</v>
      </c>
      <c r="E202" s="20" t="s">
        <v>19</v>
      </c>
      <c r="F202" s="311">
        <v>53.079999999999998</v>
      </c>
      <c r="G202" s="41"/>
      <c r="H202" s="47"/>
    </row>
    <row r="203" s="2" customFormat="1" ht="16.8" customHeight="1">
      <c r="A203" s="41"/>
      <c r="B203" s="47"/>
      <c r="C203" s="310" t="s">
        <v>19</v>
      </c>
      <c r="D203" s="310" t="s">
        <v>965</v>
      </c>
      <c r="E203" s="20" t="s">
        <v>19</v>
      </c>
      <c r="F203" s="311">
        <v>15.738</v>
      </c>
      <c r="G203" s="41"/>
      <c r="H203" s="47"/>
    </row>
    <row r="204" s="2" customFormat="1" ht="16.8" customHeight="1">
      <c r="A204" s="41"/>
      <c r="B204" s="47"/>
      <c r="C204" s="310" t="s">
        <v>270</v>
      </c>
      <c r="D204" s="310" t="s">
        <v>320</v>
      </c>
      <c r="E204" s="20" t="s">
        <v>19</v>
      </c>
      <c r="F204" s="311">
        <v>68.817999999999998</v>
      </c>
      <c r="G204" s="41"/>
      <c r="H204" s="47"/>
    </row>
    <row r="205" s="2" customFormat="1" ht="16.8" customHeight="1">
      <c r="A205" s="41"/>
      <c r="B205" s="47"/>
      <c r="C205" s="312" t="s">
        <v>1321</v>
      </c>
      <c r="D205" s="41"/>
      <c r="E205" s="41"/>
      <c r="F205" s="41"/>
      <c r="G205" s="41"/>
      <c r="H205" s="47"/>
    </row>
    <row r="206" s="2" customFormat="1" ht="16.8" customHeight="1">
      <c r="A206" s="41"/>
      <c r="B206" s="47"/>
      <c r="C206" s="310" t="s">
        <v>480</v>
      </c>
      <c r="D206" s="310" t="s">
        <v>481</v>
      </c>
      <c r="E206" s="20" t="s">
        <v>264</v>
      </c>
      <c r="F206" s="311">
        <v>68.817999999999998</v>
      </c>
      <c r="G206" s="41"/>
      <c r="H206" s="47"/>
    </row>
    <row r="207" s="2" customFormat="1" ht="16.8" customHeight="1">
      <c r="A207" s="41"/>
      <c r="B207" s="47"/>
      <c r="C207" s="310" t="s">
        <v>428</v>
      </c>
      <c r="D207" s="310" t="s">
        <v>429</v>
      </c>
      <c r="E207" s="20" t="s">
        <v>264</v>
      </c>
      <c r="F207" s="311">
        <v>68.817999999999998</v>
      </c>
      <c r="G207" s="41"/>
      <c r="H207" s="47"/>
    </row>
    <row r="208" s="2" customFormat="1" ht="16.8" customHeight="1">
      <c r="A208" s="41"/>
      <c r="B208" s="47"/>
      <c r="C208" s="306" t="s">
        <v>526</v>
      </c>
      <c r="D208" s="307" t="s">
        <v>527</v>
      </c>
      <c r="E208" s="308" t="s">
        <v>268</v>
      </c>
      <c r="F208" s="309">
        <v>7.5899999999999999</v>
      </c>
      <c r="G208" s="41"/>
      <c r="H208" s="47"/>
    </row>
    <row r="209" s="2" customFormat="1" ht="16.8" customHeight="1">
      <c r="A209" s="41"/>
      <c r="B209" s="47"/>
      <c r="C209" s="310" t="s">
        <v>19</v>
      </c>
      <c r="D209" s="310" t="s">
        <v>625</v>
      </c>
      <c r="E209" s="20" t="s">
        <v>19</v>
      </c>
      <c r="F209" s="311">
        <v>0</v>
      </c>
      <c r="G209" s="41"/>
      <c r="H209" s="47"/>
    </row>
    <row r="210" s="2" customFormat="1" ht="16.8" customHeight="1">
      <c r="A210" s="41"/>
      <c r="B210" s="47"/>
      <c r="C210" s="310" t="s">
        <v>526</v>
      </c>
      <c r="D210" s="310" t="s">
        <v>933</v>
      </c>
      <c r="E210" s="20" t="s">
        <v>19</v>
      </c>
      <c r="F210" s="311">
        <v>7.5899999999999999</v>
      </c>
      <c r="G210" s="41"/>
      <c r="H210" s="47"/>
    </row>
    <row r="211" s="2" customFormat="1" ht="16.8" customHeight="1">
      <c r="A211" s="41"/>
      <c r="B211" s="47"/>
      <c r="C211" s="312" t="s">
        <v>1321</v>
      </c>
      <c r="D211" s="41"/>
      <c r="E211" s="41"/>
      <c r="F211" s="41"/>
      <c r="G211" s="41"/>
      <c r="H211" s="47"/>
    </row>
    <row r="212" s="2" customFormat="1" ht="16.8" customHeight="1">
      <c r="A212" s="41"/>
      <c r="B212" s="47"/>
      <c r="C212" s="310" t="s">
        <v>929</v>
      </c>
      <c r="D212" s="310" t="s">
        <v>930</v>
      </c>
      <c r="E212" s="20" t="s">
        <v>268</v>
      </c>
      <c r="F212" s="311">
        <v>7.5899999999999999</v>
      </c>
      <c r="G212" s="41"/>
      <c r="H212" s="47"/>
    </row>
    <row r="213" s="2" customFormat="1" ht="16.8" customHeight="1">
      <c r="A213" s="41"/>
      <c r="B213" s="47"/>
      <c r="C213" s="310" t="s">
        <v>935</v>
      </c>
      <c r="D213" s="310" t="s">
        <v>936</v>
      </c>
      <c r="E213" s="20" t="s">
        <v>268</v>
      </c>
      <c r="F213" s="311">
        <v>7.5899999999999999</v>
      </c>
      <c r="G213" s="41"/>
      <c r="H213" s="47"/>
    </row>
    <row r="214" s="2" customFormat="1" ht="16.8" customHeight="1">
      <c r="A214" s="41"/>
      <c r="B214" s="47"/>
      <c r="C214" s="310" t="s">
        <v>940</v>
      </c>
      <c r="D214" s="310" t="s">
        <v>941</v>
      </c>
      <c r="E214" s="20" t="s">
        <v>268</v>
      </c>
      <c r="F214" s="311">
        <v>7.5899999999999999</v>
      </c>
      <c r="G214" s="41"/>
      <c r="H214" s="47"/>
    </row>
    <row r="215" s="2" customFormat="1" ht="16.8" customHeight="1">
      <c r="A215" s="41"/>
      <c r="B215" s="47"/>
      <c r="C215" s="310" t="s">
        <v>946</v>
      </c>
      <c r="D215" s="310" t="s">
        <v>947</v>
      </c>
      <c r="E215" s="20" t="s">
        <v>268</v>
      </c>
      <c r="F215" s="311">
        <v>7.5899999999999999</v>
      </c>
      <c r="G215" s="41"/>
      <c r="H215" s="47"/>
    </row>
    <row r="216" s="2" customFormat="1" ht="16.8" customHeight="1">
      <c r="A216" s="41"/>
      <c r="B216" s="47"/>
      <c r="C216" s="306" t="s">
        <v>529</v>
      </c>
      <c r="D216" s="307" t="s">
        <v>529</v>
      </c>
      <c r="E216" s="308" t="s">
        <v>264</v>
      </c>
      <c r="F216" s="309">
        <v>26.559999999999999</v>
      </c>
      <c r="G216" s="41"/>
      <c r="H216" s="47"/>
    </row>
    <row r="217" s="2" customFormat="1" ht="16.8" customHeight="1">
      <c r="A217" s="41"/>
      <c r="B217" s="47"/>
      <c r="C217" s="310" t="s">
        <v>529</v>
      </c>
      <c r="D217" s="310" t="s">
        <v>848</v>
      </c>
      <c r="E217" s="20" t="s">
        <v>19</v>
      </c>
      <c r="F217" s="311">
        <v>26.559999999999999</v>
      </c>
      <c r="G217" s="41"/>
      <c r="H217" s="47"/>
    </row>
    <row r="218" s="2" customFormat="1" ht="16.8" customHeight="1">
      <c r="A218" s="41"/>
      <c r="B218" s="47"/>
      <c r="C218" s="312" t="s">
        <v>1321</v>
      </c>
      <c r="D218" s="41"/>
      <c r="E218" s="41"/>
      <c r="F218" s="41"/>
      <c r="G218" s="41"/>
      <c r="H218" s="47"/>
    </row>
    <row r="219" s="2" customFormat="1" ht="16.8" customHeight="1">
      <c r="A219" s="41"/>
      <c r="B219" s="47"/>
      <c r="C219" s="310" t="s">
        <v>843</v>
      </c>
      <c r="D219" s="310" t="s">
        <v>844</v>
      </c>
      <c r="E219" s="20" t="s">
        <v>264</v>
      </c>
      <c r="F219" s="311">
        <v>26.559999999999999</v>
      </c>
      <c r="G219" s="41"/>
      <c r="H219" s="47"/>
    </row>
    <row r="220" s="2" customFormat="1" ht="16.8" customHeight="1">
      <c r="A220" s="41"/>
      <c r="B220" s="47"/>
      <c r="C220" s="310" t="s">
        <v>850</v>
      </c>
      <c r="D220" s="310" t="s">
        <v>851</v>
      </c>
      <c r="E220" s="20" t="s">
        <v>264</v>
      </c>
      <c r="F220" s="311">
        <v>1593.5999999999999</v>
      </c>
      <c r="G220" s="41"/>
      <c r="H220" s="47"/>
    </row>
    <row r="221" s="2" customFormat="1" ht="16.8" customHeight="1">
      <c r="A221" s="41"/>
      <c r="B221" s="47"/>
      <c r="C221" s="310" t="s">
        <v>857</v>
      </c>
      <c r="D221" s="310" t="s">
        <v>858</v>
      </c>
      <c r="E221" s="20" t="s">
        <v>264</v>
      </c>
      <c r="F221" s="311">
        <v>26.559999999999999</v>
      </c>
      <c r="G221" s="41"/>
      <c r="H221" s="47"/>
    </row>
    <row r="222" s="2" customFormat="1" ht="16.8" customHeight="1">
      <c r="A222" s="41"/>
      <c r="B222" s="47"/>
      <c r="C222" s="306" t="s">
        <v>531</v>
      </c>
      <c r="D222" s="307" t="s">
        <v>532</v>
      </c>
      <c r="E222" s="308" t="s">
        <v>264</v>
      </c>
      <c r="F222" s="309">
        <v>78.780000000000001</v>
      </c>
      <c r="G222" s="41"/>
      <c r="H222" s="47"/>
    </row>
    <row r="223" s="2" customFormat="1" ht="16.8" customHeight="1">
      <c r="A223" s="41"/>
      <c r="B223" s="47"/>
      <c r="C223" s="310" t="s">
        <v>19</v>
      </c>
      <c r="D223" s="310" t="s">
        <v>805</v>
      </c>
      <c r="E223" s="20" t="s">
        <v>19</v>
      </c>
      <c r="F223" s="311">
        <v>0</v>
      </c>
      <c r="G223" s="41"/>
      <c r="H223" s="47"/>
    </row>
    <row r="224" s="2" customFormat="1" ht="16.8" customHeight="1">
      <c r="A224" s="41"/>
      <c r="B224" s="47"/>
      <c r="C224" s="310" t="s">
        <v>19</v>
      </c>
      <c r="D224" s="310" t="s">
        <v>806</v>
      </c>
      <c r="E224" s="20" t="s">
        <v>19</v>
      </c>
      <c r="F224" s="311">
        <v>46.200000000000003</v>
      </c>
      <c r="G224" s="41"/>
      <c r="H224" s="47"/>
    </row>
    <row r="225" s="2" customFormat="1" ht="16.8" customHeight="1">
      <c r="A225" s="41"/>
      <c r="B225" s="47"/>
      <c r="C225" s="310" t="s">
        <v>19</v>
      </c>
      <c r="D225" s="310" t="s">
        <v>807</v>
      </c>
      <c r="E225" s="20" t="s">
        <v>19</v>
      </c>
      <c r="F225" s="311">
        <v>32.579999999999998</v>
      </c>
      <c r="G225" s="41"/>
      <c r="H225" s="47"/>
    </row>
    <row r="226" s="2" customFormat="1" ht="16.8" customHeight="1">
      <c r="A226" s="41"/>
      <c r="B226" s="47"/>
      <c r="C226" s="310" t="s">
        <v>531</v>
      </c>
      <c r="D226" s="310" t="s">
        <v>320</v>
      </c>
      <c r="E226" s="20" t="s">
        <v>19</v>
      </c>
      <c r="F226" s="311">
        <v>78.780000000000001</v>
      </c>
      <c r="G226" s="41"/>
      <c r="H226" s="47"/>
    </row>
    <row r="227" s="2" customFormat="1" ht="16.8" customHeight="1">
      <c r="A227" s="41"/>
      <c r="B227" s="47"/>
      <c r="C227" s="312" t="s">
        <v>1321</v>
      </c>
      <c r="D227" s="41"/>
      <c r="E227" s="41"/>
      <c r="F227" s="41"/>
      <c r="G227" s="41"/>
      <c r="H227" s="47"/>
    </row>
    <row r="228" s="2" customFormat="1" ht="16.8" customHeight="1">
      <c r="A228" s="41"/>
      <c r="B228" s="47"/>
      <c r="C228" s="310" t="s">
        <v>800</v>
      </c>
      <c r="D228" s="310" t="s">
        <v>801</v>
      </c>
      <c r="E228" s="20" t="s">
        <v>264</v>
      </c>
      <c r="F228" s="311">
        <v>78.780000000000001</v>
      </c>
      <c r="G228" s="41"/>
      <c r="H228" s="47"/>
    </row>
    <row r="229" s="2" customFormat="1" ht="16.8" customHeight="1">
      <c r="A229" s="41"/>
      <c r="B229" s="47"/>
      <c r="C229" s="310" t="s">
        <v>809</v>
      </c>
      <c r="D229" s="310" t="s">
        <v>810</v>
      </c>
      <c r="E229" s="20" t="s">
        <v>264</v>
      </c>
      <c r="F229" s="311">
        <v>7090.1999999999998</v>
      </c>
      <c r="G229" s="41"/>
      <c r="H229" s="47"/>
    </row>
    <row r="230" s="2" customFormat="1" ht="16.8" customHeight="1">
      <c r="A230" s="41"/>
      <c r="B230" s="47"/>
      <c r="C230" s="310" t="s">
        <v>816</v>
      </c>
      <c r="D230" s="310" t="s">
        <v>817</v>
      </c>
      <c r="E230" s="20" t="s">
        <v>264</v>
      </c>
      <c r="F230" s="311">
        <v>78.780000000000001</v>
      </c>
      <c r="G230" s="41"/>
      <c r="H230" s="47"/>
    </row>
    <row r="231" s="2" customFormat="1" ht="16.8" customHeight="1">
      <c r="A231" s="41"/>
      <c r="B231" s="47"/>
      <c r="C231" s="306" t="s">
        <v>534</v>
      </c>
      <c r="D231" s="307" t="s">
        <v>535</v>
      </c>
      <c r="E231" s="308" t="s">
        <v>268</v>
      </c>
      <c r="F231" s="309">
        <v>68</v>
      </c>
      <c r="G231" s="41"/>
      <c r="H231" s="47"/>
    </row>
    <row r="232" s="2" customFormat="1" ht="16.8" customHeight="1">
      <c r="A232" s="41"/>
      <c r="B232" s="47"/>
      <c r="C232" s="310" t="s">
        <v>19</v>
      </c>
      <c r="D232" s="310" t="s">
        <v>827</v>
      </c>
      <c r="E232" s="20" t="s">
        <v>19</v>
      </c>
      <c r="F232" s="311">
        <v>0</v>
      </c>
      <c r="G232" s="41"/>
      <c r="H232" s="47"/>
    </row>
    <row r="233" s="2" customFormat="1" ht="16.8" customHeight="1">
      <c r="A233" s="41"/>
      <c r="B233" s="47"/>
      <c r="C233" s="310" t="s">
        <v>19</v>
      </c>
      <c r="D233" s="310" t="s">
        <v>828</v>
      </c>
      <c r="E233" s="20" t="s">
        <v>19</v>
      </c>
      <c r="F233" s="311">
        <v>68</v>
      </c>
      <c r="G233" s="41"/>
      <c r="H233" s="47"/>
    </row>
    <row r="234" s="2" customFormat="1" ht="16.8" customHeight="1">
      <c r="A234" s="41"/>
      <c r="B234" s="47"/>
      <c r="C234" s="310" t="s">
        <v>534</v>
      </c>
      <c r="D234" s="310" t="s">
        <v>320</v>
      </c>
      <c r="E234" s="20" t="s">
        <v>19</v>
      </c>
      <c r="F234" s="311">
        <v>68</v>
      </c>
      <c r="G234" s="41"/>
      <c r="H234" s="47"/>
    </row>
    <row r="235" s="2" customFormat="1" ht="16.8" customHeight="1">
      <c r="A235" s="41"/>
      <c r="B235" s="47"/>
      <c r="C235" s="312" t="s">
        <v>1321</v>
      </c>
      <c r="D235" s="41"/>
      <c r="E235" s="41"/>
      <c r="F235" s="41"/>
      <c r="G235" s="41"/>
      <c r="H235" s="47"/>
    </row>
    <row r="236" s="2" customFormat="1" ht="16.8" customHeight="1">
      <c r="A236" s="41"/>
      <c r="B236" s="47"/>
      <c r="C236" s="310" t="s">
        <v>822</v>
      </c>
      <c r="D236" s="310" t="s">
        <v>823</v>
      </c>
      <c r="E236" s="20" t="s">
        <v>268</v>
      </c>
      <c r="F236" s="311">
        <v>68</v>
      </c>
      <c r="G236" s="41"/>
      <c r="H236" s="47"/>
    </row>
    <row r="237" s="2" customFormat="1" ht="16.8" customHeight="1">
      <c r="A237" s="41"/>
      <c r="B237" s="47"/>
      <c r="C237" s="310" t="s">
        <v>830</v>
      </c>
      <c r="D237" s="310" t="s">
        <v>831</v>
      </c>
      <c r="E237" s="20" t="s">
        <v>268</v>
      </c>
      <c r="F237" s="311">
        <v>2040</v>
      </c>
      <c r="G237" s="41"/>
      <c r="H237" s="47"/>
    </row>
    <row r="238" s="2" customFormat="1" ht="16.8" customHeight="1">
      <c r="A238" s="41"/>
      <c r="B238" s="47"/>
      <c r="C238" s="310" t="s">
        <v>837</v>
      </c>
      <c r="D238" s="310" t="s">
        <v>838</v>
      </c>
      <c r="E238" s="20" t="s">
        <v>268</v>
      </c>
      <c r="F238" s="311">
        <v>68</v>
      </c>
      <c r="G238" s="41"/>
      <c r="H238" s="47"/>
    </row>
    <row r="239" s="2" customFormat="1" ht="16.8" customHeight="1">
      <c r="A239" s="41"/>
      <c r="B239" s="47"/>
      <c r="C239" s="306" t="s">
        <v>562</v>
      </c>
      <c r="D239" s="307" t="s">
        <v>562</v>
      </c>
      <c r="E239" s="308" t="s">
        <v>563</v>
      </c>
      <c r="F239" s="309">
        <v>110</v>
      </c>
      <c r="G239" s="41"/>
      <c r="H239" s="47"/>
    </row>
    <row r="240" s="2" customFormat="1" ht="16.8" customHeight="1">
      <c r="A240" s="41"/>
      <c r="B240" s="47"/>
      <c r="C240" s="310" t="s">
        <v>19</v>
      </c>
      <c r="D240" s="310" t="s">
        <v>895</v>
      </c>
      <c r="E240" s="20" t="s">
        <v>19</v>
      </c>
      <c r="F240" s="311">
        <v>0</v>
      </c>
      <c r="G240" s="41"/>
      <c r="H240" s="47"/>
    </row>
    <row r="241" s="2" customFormat="1" ht="16.8" customHeight="1">
      <c r="A241" s="41"/>
      <c r="B241" s="47"/>
      <c r="C241" s="310" t="s">
        <v>19</v>
      </c>
      <c r="D241" s="310" t="s">
        <v>896</v>
      </c>
      <c r="E241" s="20" t="s">
        <v>19</v>
      </c>
      <c r="F241" s="311">
        <v>74</v>
      </c>
      <c r="G241" s="41"/>
      <c r="H241" s="47"/>
    </row>
    <row r="242" s="2" customFormat="1" ht="16.8" customHeight="1">
      <c r="A242" s="41"/>
      <c r="B242" s="47"/>
      <c r="C242" s="310" t="s">
        <v>19</v>
      </c>
      <c r="D242" s="310" t="s">
        <v>897</v>
      </c>
      <c r="E242" s="20" t="s">
        <v>19</v>
      </c>
      <c r="F242" s="311">
        <v>36</v>
      </c>
      <c r="G242" s="41"/>
      <c r="H242" s="47"/>
    </row>
    <row r="243" s="2" customFormat="1" ht="16.8" customHeight="1">
      <c r="A243" s="41"/>
      <c r="B243" s="47"/>
      <c r="C243" s="310" t="s">
        <v>562</v>
      </c>
      <c r="D243" s="310" t="s">
        <v>320</v>
      </c>
      <c r="E243" s="20" t="s">
        <v>19</v>
      </c>
      <c r="F243" s="311">
        <v>110</v>
      </c>
      <c r="G243" s="41"/>
      <c r="H243" s="47"/>
    </row>
    <row r="244" s="2" customFormat="1" ht="16.8" customHeight="1">
      <c r="A244" s="41"/>
      <c r="B244" s="47"/>
      <c r="C244" s="312" t="s">
        <v>1321</v>
      </c>
      <c r="D244" s="41"/>
      <c r="E244" s="41"/>
      <c r="F244" s="41"/>
      <c r="G244" s="41"/>
      <c r="H244" s="47"/>
    </row>
    <row r="245" s="2" customFormat="1" ht="16.8" customHeight="1">
      <c r="A245" s="41"/>
      <c r="B245" s="47"/>
      <c r="C245" s="310" t="s">
        <v>890</v>
      </c>
      <c r="D245" s="310" t="s">
        <v>891</v>
      </c>
      <c r="E245" s="20" t="s">
        <v>563</v>
      </c>
      <c r="F245" s="311">
        <v>110</v>
      </c>
      <c r="G245" s="41"/>
      <c r="H245" s="47"/>
    </row>
    <row r="246" s="2" customFormat="1" ht="16.8" customHeight="1">
      <c r="A246" s="41"/>
      <c r="B246" s="47"/>
      <c r="C246" s="310" t="s">
        <v>885</v>
      </c>
      <c r="D246" s="310" t="s">
        <v>886</v>
      </c>
      <c r="E246" s="20" t="s">
        <v>563</v>
      </c>
      <c r="F246" s="311">
        <v>110</v>
      </c>
      <c r="G246" s="41"/>
      <c r="H246" s="47"/>
    </row>
    <row r="247" s="2" customFormat="1" ht="16.8" customHeight="1">
      <c r="A247" s="41"/>
      <c r="B247" s="47"/>
      <c r="C247" s="306" t="s">
        <v>1326</v>
      </c>
      <c r="D247" s="307" t="s">
        <v>1326</v>
      </c>
      <c r="E247" s="308" t="s">
        <v>563</v>
      </c>
      <c r="F247" s="309">
        <v>74</v>
      </c>
      <c r="G247" s="41"/>
      <c r="H247" s="47"/>
    </row>
    <row r="248" s="2" customFormat="1" ht="16.8" customHeight="1">
      <c r="A248" s="41"/>
      <c r="B248" s="47"/>
      <c r="C248" s="310" t="s">
        <v>19</v>
      </c>
      <c r="D248" s="310" t="s">
        <v>1088</v>
      </c>
      <c r="E248" s="20" t="s">
        <v>19</v>
      </c>
      <c r="F248" s="311">
        <v>0</v>
      </c>
      <c r="G248" s="41"/>
      <c r="H248" s="47"/>
    </row>
    <row r="249" s="2" customFormat="1" ht="16.8" customHeight="1">
      <c r="A249" s="41"/>
      <c r="B249" s="47"/>
      <c r="C249" s="310" t="s">
        <v>19</v>
      </c>
      <c r="D249" s="310" t="s">
        <v>1327</v>
      </c>
      <c r="E249" s="20" t="s">
        <v>19</v>
      </c>
      <c r="F249" s="311">
        <v>0</v>
      </c>
      <c r="G249" s="41"/>
      <c r="H249" s="47"/>
    </row>
    <row r="250" s="2" customFormat="1" ht="16.8" customHeight="1">
      <c r="A250" s="41"/>
      <c r="B250" s="47"/>
      <c r="C250" s="310" t="s">
        <v>1326</v>
      </c>
      <c r="D250" s="310" t="s">
        <v>1328</v>
      </c>
      <c r="E250" s="20" t="s">
        <v>19</v>
      </c>
      <c r="F250" s="311">
        <v>74</v>
      </c>
      <c r="G250" s="41"/>
      <c r="H250" s="47"/>
    </row>
    <row r="251" s="2" customFormat="1" ht="16.8" customHeight="1">
      <c r="A251" s="41"/>
      <c r="B251" s="47"/>
      <c r="C251" s="306" t="s">
        <v>537</v>
      </c>
      <c r="D251" s="307" t="s">
        <v>537</v>
      </c>
      <c r="E251" s="308" t="s">
        <v>268</v>
      </c>
      <c r="F251" s="309">
        <v>22.692</v>
      </c>
      <c r="G251" s="41"/>
      <c r="H251" s="47"/>
    </row>
    <row r="252" s="2" customFormat="1" ht="16.8" customHeight="1">
      <c r="A252" s="41"/>
      <c r="B252" s="47"/>
      <c r="C252" s="310" t="s">
        <v>19</v>
      </c>
      <c r="D252" s="310" t="s">
        <v>625</v>
      </c>
      <c r="E252" s="20" t="s">
        <v>19</v>
      </c>
      <c r="F252" s="311">
        <v>0</v>
      </c>
      <c r="G252" s="41"/>
      <c r="H252" s="47"/>
    </row>
    <row r="253" s="2" customFormat="1" ht="16.8" customHeight="1">
      <c r="A253" s="41"/>
      <c r="B253" s="47"/>
      <c r="C253" s="310" t="s">
        <v>19</v>
      </c>
      <c r="D253" s="310" t="s">
        <v>626</v>
      </c>
      <c r="E253" s="20" t="s">
        <v>19</v>
      </c>
      <c r="F253" s="311">
        <v>0</v>
      </c>
      <c r="G253" s="41"/>
      <c r="H253" s="47"/>
    </row>
    <row r="254" s="2" customFormat="1" ht="16.8" customHeight="1">
      <c r="A254" s="41"/>
      <c r="B254" s="47"/>
      <c r="C254" s="310" t="s">
        <v>537</v>
      </c>
      <c r="D254" s="310" t="s">
        <v>627</v>
      </c>
      <c r="E254" s="20" t="s">
        <v>19</v>
      </c>
      <c r="F254" s="311">
        <v>22.692</v>
      </c>
      <c r="G254" s="41"/>
      <c r="H254" s="47"/>
    </row>
    <row r="255" s="2" customFormat="1" ht="16.8" customHeight="1">
      <c r="A255" s="41"/>
      <c r="B255" s="47"/>
      <c r="C255" s="312" t="s">
        <v>1321</v>
      </c>
      <c r="D255" s="41"/>
      <c r="E255" s="41"/>
      <c r="F255" s="41"/>
      <c r="G255" s="41"/>
      <c r="H255" s="47"/>
    </row>
    <row r="256" s="2" customFormat="1" ht="16.8" customHeight="1">
      <c r="A256" s="41"/>
      <c r="B256" s="47"/>
      <c r="C256" s="310" t="s">
        <v>620</v>
      </c>
      <c r="D256" s="310" t="s">
        <v>621</v>
      </c>
      <c r="E256" s="20" t="s">
        <v>268</v>
      </c>
      <c r="F256" s="311">
        <v>22.692</v>
      </c>
      <c r="G256" s="41"/>
      <c r="H256" s="47"/>
    </row>
    <row r="257" s="2" customFormat="1" ht="16.8" customHeight="1">
      <c r="A257" s="41"/>
      <c r="B257" s="47"/>
      <c r="C257" s="310" t="s">
        <v>309</v>
      </c>
      <c r="D257" s="310" t="s">
        <v>310</v>
      </c>
      <c r="E257" s="20" t="s">
        <v>268</v>
      </c>
      <c r="F257" s="311">
        <v>243.37899999999999</v>
      </c>
      <c r="G257" s="41"/>
      <c r="H257" s="47"/>
    </row>
    <row r="258" s="2" customFormat="1" ht="16.8" customHeight="1">
      <c r="A258" s="41"/>
      <c r="B258" s="47"/>
      <c r="C258" s="306" t="s">
        <v>272</v>
      </c>
      <c r="D258" s="307" t="s">
        <v>273</v>
      </c>
      <c r="E258" s="308" t="s">
        <v>274</v>
      </c>
      <c r="F258" s="309">
        <v>17.16</v>
      </c>
      <c r="G258" s="41"/>
      <c r="H258" s="47"/>
    </row>
    <row r="259" s="2" customFormat="1" ht="16.8" customHeight="1">
      <c r="A259" s="41"/>
      <c r="B259" s="47"/>
      <c r="C259" s="310" t="s">
        <v>19</v>
      </c>
      <c r="D259" s="310" t="s">
        <v>279</v>
      </c>
      <c r="E259" s="20" t="s">
        <v>19</v>
      </c>
      <c r="F259" s="311">
        <v>17.16</v>
      </c>
      <c r="G259" s="41"/>
      <c r="H259" s="47"/>
    </row>
    <row r="260" s="2" customFormat="1" ht="16.8" customHeight="1">
      <c r="A260" s="41"/>
      <c r="B260" s="47"/>
      <c r="C260" s="310" t="s">
        <v>272</v>
      </c>
      <c r="D260" s="310" t="s">
        <v>320</v>
      </c>
      <c r="E260" s="20" t="s">
        <v>19</v>
      </c>
      <c r="F260" s="311">
        <v>17.16</v>
      </c>
      <c r="G260" s="41"/>
      <c r="H260" s="47"/>
    </row>
    <row r="261" s="2" customFormat="1" ht="16.8" customHeight="1">
      <c r="A261" s="41"/>
      <c r="B261" s="47"/>
      <c r="C261" s="312" t="s">
        <v>1321</v>
      </c>
      <c r="D261" s="41"/>
      <c r="E261" s="41"/>
      <c r="F261" s="41"/>
      <c r="G261" s="41"/>
      <c r="H261" s="47"/>
    </row>
    <row r="262" s="2" customFormat="1" ht="16.8" customHeight="1">
      <c r="A262" s="41"/>
      <c r="B262" s="47"/>
      <c r="C262" s="310" t="s">
        <v>435</v>
      </c>
      <c r="D262" s="310" t="s">
        <v>436</v>
      </c>
      <c r="E262" s="20" t="s">
        <v>274</v>
      </c>
      <c r="F262" s="311">
        <v>17.16</v>
      </c>
      <c r="G262" s="41"/>
      <c r="H262" s="47"/>
    </row>
    <row r="263" s="2" customFormat="1" ht="16.8" customHeight="1">
      <c r="A263" s="41"/>
      <c r="B263" s="47"/>
      <c r="C263" s="310" t="s">
        <v>441</v>
      </c>
      <c r="D263" s="310" t="s">
        <v>442</v>
      </c>
      <c r="E263" s="20" t="s">
        <v>274</v>
      </c>
      <c r="F263" s="311">
        <v>326.04000000000002</v>
      </c>
      <c r="G263" s="41"/>
      <c r="H263" s="47"/>
    </row>
    <row r="264" s="2" customFormat="1" ht="16.8" customHeight="1">
      <c r="A264" s="41"/>
      <c r="B264" s="47"/>
      <c r="C264" s="306" t="s">
        <v>539</v>
      </c>
      <c r="D264" s="307" t="s">
        <v>540</v>
      </c>
      <c r="E264" s="308" t="s">
        <v>264</v>
      </c>
      <c r="F264" s="309">
        <v>1295.4400000000001</v>
      </c>
      <c r="G264" s="41"/>
      <c r="H264" s="47"/>
    </row>
    <row r="265" s="2" customFormat="1" ht="16.8" customHeight="1">
      <c r="A265" s="41"/>
      <c r="B265" s="47"/>
      <c r="C265" s="310" t="s">
        <v>19</v>
      </c>
      <c r="D265" s="310" t="s">
        <v>644</v>
      </c>
      <c r="E265" s="20" t="s">
        <v>19</v>
      </c>
      <c r="F265" s="311">
        <v>0</v>
      </c>
      <c r="G265" s="41"/>
      <c r="H265" s="47"/>
    </row>
    <row r="266" s="2" customFormat="1" ht="16.8" customHeight="1">
      <c r="A266" s="41"/>
      <c r="B266" s="47"/>
      <c r="C266" s="310" t="s">
        <v>19</v>
      </c>
      <c r="D266" s="310" t="s">
        <v>645</v>
      </c>
      <c r="E266" s="20" t="s">
        <v>19</v>
      </c>
      <c r="F266" s="311">
        <v>1295.4400000000001</v>
      </c>
      <c r="G266" s="41"/>
      <c r="H266" s="47"/>
    </row>
    <row r="267" s="2" customFormat="1" ht="16.8" customHeight="1">
      <c r="A267" s="41"/>
      <c r="B267" s="47"/>
      <c r="C267" s="310" t="s">
        <v>539</v>
      </c>
      <c r="D267" s="310" t="s">
        <v>320</v>
      </c>
      <c r="E267" s="20" t="s">
        <v>19</v>
      </c>
      <c r="F267" s="311">
        <v>1295.4400000000001</v>
      </c>
      <c r="G267" s="41"/>
      <c r="H267" s="47"/>
    </row>
    <row r="268" s="2" customFormat="1" ht="16.8" customHeight="1">
      <c r="A268" s="41"/>
      <c r="B268" s="47"/>
      <c r="C268" s="312" t="s">
        <v>1321</v>
      </c>
      <c r="D268" s="41"/>
      <c r="E268" s="41"/>
      <c r="F268" s="41"/>
      <c r="G268" s="41"/>
      <c r="H268" s="47"/>
    </row>
    <row r="269" s="2" customFormat="1" ht="16.8" customHeight="1">
      <c r="A269" s="41"/>
      <c r="B269" s="47"/>
      <c r="C269" s="310" t="s">
        <v>639</v>
      </c>
      <c r="D269" s="310" t="s">
        <v>640</v>
      </c>
      <c r="E269" s="20" t="s">
        <v>264</v>
      </c>
      <c r="F269" s="311">
        <v>1295.4400000000001</v>
      </c>
      <c r="G269" s="41"/>
      <c r="H269" s="47"/>
    </row>
    <row r="270" s="2" customFormat="1" ht="16.8" customHeight="1">
      <c r="A270" s="41"/>
      <c r="B270" s="47"/>
      <c r="C270" s="310" t="s">
        <v>321</v>
      </c>
      <c r="D270" s="310" t="s">
        <v>322</v>
      </c>
      <c r="E270" s="20" t="s">
        <v>268</v>
      </c>
      <c r="F270" s="311">
        <v>972.74000000000001</v>
      </c>
      <c r="G270" s="41"/>
      <c r="H270" s="47"/>
    </row>
    <row r="271" s="2" customFormat="1" ht="16.8" customHeight="1">
      <c r="A271" s="41"/>
      <c r="B271" s="47"/>
      <c r="C271" s="310" t="s">
        <v>328</v>
      </c>
      <c r="D271" s="310" t="s">
        <v>329</v>
      </c>
      <c r="E271" s="20" t="s">
        <v>268</v>
      </c>
      <c r="F271" s="311">
        <v>40.030000000000001</v>
      </c>
      <c r="G271" s="41"/>
      <c r="H271" s="47"/>
    </row>
    <row r="272" s="2" customFormat="1" ht="16.8" customHeight="1">
      <c r="A272" s="41"/>
      <c r="B272" s="47"/>
      <c r="C272" s="310" t="s">
        <v>616</v>
      </c>
      <c r="D272" s="310" t="s">
        <v>617</v>
      </c>
      <c r="E272" s="20" t="s">
        <v>268</v>
      </c>
      <c r="F272" s="311">
        <v>474.91399999999999</v>
      </c>
      <c r="G272" s="41"/>
      <c r="H272" s="47"/>
    </row>
    <row r="273" s="2" customFormat="1" ht="16.8" customHeight="1">
      <c r="A273" s="41"/>
      <c r="B273" s="47"/>
      <c r="C273" s="310" t="s">
        <v>344</v>
      </c>
      <c r="D273" s="310" t="s">
        <v>345</v>
      </c>
      <c r="E273" s="20" t="s">
        <v>268</v>
      </c>
      <c r="F273" s="311">
        <v>474.91399999999999</v>
      </c>
      <c r="G273" s="41"/>
      <c r="H273" s="47"/>
    </row>
    <row r="274" s="2" customFormat="1" ht="16.8" customHeight="1">
      <c r="A274" s="41"/>
      <c r="B274" s="47"/>
      <c r="C274" s="310" t="s">
        <v>646</v>
      </c>
      <c r="D274" s="310" t="s">
        <v>647</v>
      </c>
      <c r="E274" s="20" t="s">
        <v>264</v>
      </c>
      <c r="F274" s="311">
        <v>1295.4400000000001</v>
      </c>
      <c r="G274" s="41"/>
      <c r="H274" s="47"/>
    </row>
    <row r="275" s="2" customFormat="1" ht="16.8" customHeight="1">
      <c r="A275" s="41"/>
      <c r="B275" s="47"/>
      <c r="C275" s="310" t="s">
        <v>654</v>
      </c>
      <c r="D275" s="310" t="s">
        <v>655</v>
      </c>
      <c r="E275" s="20" t="s">
        <v>264</v>
      </c>
      <c r="F275" s="311">
        <v>1295.4400000000001</v>
      </c>
      <c r="G275" s="41"/>
      <c r="H275" s="47"/>
    </row>
    <row r="276" s="2" customFormat="1" ht="16.8" customHeight="1">
      <c r="A276" s="41"/>
      <c r="B276" s="47"/>
      <c r="C276" s="310" t="s">
        <v>660</v>
      </c>
      <c r="D276" s="310" t="s">
        <v>661</v>
      </c>
      <c r="E276" s="20" t="s">
        <v>264</v>
      </c>
      <c r="F276" s="311">
        <v>1295.4400000000001</v>
      </c>
      <c r="G276" s="41"/>
      <c r="H276" s="47"/>
    </row>
    <row r="277" s="2" customFormat="1" ht="16.8" customHeight="1">
      <c r="A277" s="41"/>
      <c r="B277" s="47"/>
      <c r="C277" s="310" t="s">
        <v>665</v>
      </c>
      <c r="D277" s="310" t="s">
        <v>666</v>
      </c>
      <c r="E277" s="20" t="s">
        <v>268</v>
      </c>
      <c r="F277" s="311">
        <v>38.863</v>
      </c>
      <c r="G277" s="41"/>
      <c r="H277" s="47"/>
    </row>
    <row r="278" s="2" customFormat="1" ht="16.8" customHeight="1">
      <c r="A278" s="41"/>
      <c r="B278" s="47"/>
      <c r="C278" s="310" t="s">
        <v>650</v>
      </c>
      <c r="D278" s="310" t="s">
        <v>651</v>
      </c>
      <c r="E278" s="20" t="s">
        <v>555</v>
      </c>
      <c r="F278" s="311">
        <v>38.863</v>
      </c>
      <c r="G278" s="41"/>
      <c r="H278" s="47"/>
    </row>
    <row r="279" s="2" customFormat="1" ht="16.8" customHeight="1">
      <c r="A279" s="41"/>
      <c r="B279" s="47"/>
      <c r="C279" s="306" t="s">
        <v>542</v>
      </c>
      <c r="D279" s="307" t="s">
        <v>542</v>
      </c>
      <c r="E279" s="308" t="s">
        <v>264</v>
      </c>
      <c r="F279" s="309">
        <v>71.718999999999994</v>
      </c>
      <c r="G279" s="41"/>
      <c r="H279" s="47"/>
    </row>
    <row r="280" s="2" customFormat="1" ht="16.8" customHeight="1">
      <c r="A280" s="41"/>
      <c r="B280" s="47"/>
      <c r="C280" s="310" t="s">
        <v>19</v>
      </c>
      <c r="D280" s="310" t="s">
        <v>592</v>
      </c>
      <c r="E280" s="20" t="s">
        <v>19</v>
      </c>
      <c r="F280" s="311">
        <v>0</v>
      </c>
      <c r="G280" s="41"/>
      <c r="H280" s="47"/>
    </row>
    <row r="281" s="2" customFormat="1" ht="16.8" customHeight="1">
      <c r="A281" s="41"/>
      <c r="B281" s="47"/>
      <c r="C281" s="310" t="s">
        <v>19</v>
      </c>
      <c r="D281" s="310" t="s">
        <v>774</v>
      </c>
      <c r="E281" s="20" t="s">
        <v>19</v>
      </c>
      <c r="F281" s="311">
        <v>27.440000000000001</v>
      </c>
      <c r="G281" s="41"/>
      <c r="H281" s="47"/>
    </row>
    <row r="282" s="2" customFormat="1" ht="16.8" customHeight="1">
      <c r="A282" s="41"/>
      <c r="B282" s="47"/>
      <c r="C282" s="310" t="s">
        <v>19</v>
      </c>
      <c r="D282" s="310" t="s">
        <v>775</v>
      </c>
      <c r="E282" s="20" t="s">
        <v>19</v>
      </c>
      <c r="F282" s="311">
        <v>27.119</v>
      </c>
      <c r="G282" s="41"/>
      <c r="H282" s="47"/>
    </row>
    <row r="283" s="2" customFormat="1" ht="16.8" customHeight="1">
      <c r="A283" s="41"/>
      <c r="B283" s="47"/>
      <c r="C283" s="310" t="s">
        <v>19</v>
      </c>
      <c r="D283" s="310" t="s">
        <v>776</v>
      </c>
      <c r="E283" s="20" t="s">
        <v>19</v>
      </c>
      <c r="F283" s="311">
        <v>1.69</v>
      </c>
      <c r="G283" s="41"/>
      <c r="H283" s="47"/>
    </row>
    <row r="284" s="2" customFormat="1" ht="16.8" customHeight="1">
      <c r="A284" s="41"/>
      <c r="B284" s="47"/>
      <c r="C284" s="310" t="s">
        <v>19</v>
      </c>
      <c r="D284" s="310" t="s">
        <v>777</v>
      </c>
      <c r="E284" s="20" t="s">
        <v>19</v>
      </c>
      <c r="F284" s="311">
        <v>15.470000000000001</v>
      </c>
      <c r="G284" s="41"/>
      <c r="H284" s="47"/>
    </row>
    <row r="285" s="2" customFormat="1" ht="16.8" customHeight="1">
      <c r="A285" s="41"/>
      <c r="B285" s="47"/>
      <c r="C285" s="310" t="s">
        <v>542</v>
      </c>
      <c r="D285" s="310" t="s">
        <v>320</v>
      </c>
      <c r="E285" s="20" t="s">
        <v>19</v>
      </c>
      <c r="F285" s="311">
        <v>71.718999999999994</v>
      </c>
      <c r="G285" s="41"/>
      <c r="H285" s="47"/>
    </row>
    <row r="286" s="2" customFormat="1" ht="16.8" customHeight="1">
      <c r="A286" s="41"/>
      <c r="B286" s="47"/>
      <c r="C286" s="312" t="s">
        <v>1321</v>
      </c>
      <c r="D286" s="41"/>
      <c r="E286" s="41"/>
      <c r="F286" s="41"/>
      <c r="G286" s="41"/>
      <c r="H286" s="47"/>
    </row>
    <row r="287" s="2" customFormat="1" ht="16.8" customHeight="1">
      <c r="A287" s="41"/>
      <c r="B287" s="47"/>
      <c r="C287" s="310" t="s">
        <v>396</v>
      </c>
      <c r="D287" s="310" t="s">
        <v>397</v>
      </c>
      <c r="E287" s="20" t="s">
        <v>264</v>
      </c>
      <c r="F287" s="311">
        <v>71.718999999999994</v>
      </c>
      <c r="G287" s="41"/>
      <c r="H287" s="47"/>
    </row>
    <row r="288" s="2" customFormat="1" ht="16.8" customHeight="1">
      <c r="A288" s="41"/>
      <c r="B288" s="47"/>
      <c r="C288" s="310" t="s">
        <v>359</v>
      </c>
      <c r="D288" s="310" t="s">
        <v>360</v>
      </c>
      <c r="E288" s="20" t="s">
        <v>264</v>
      </c>
      <c r="F288" s="311">
        <v>71.718999999999994</v>
      </c>
      <c r="G288" s="41"/>
      <c r="H288" s="47"/>
    </row>
    <row r="289" s="2" customFormat="1" ht="16.8" customHeight="1">
      <c r="A289" s="41"/>
      <c r="B289" s="47"/>
      <c r="C289" s="306" t="s">
        <v>544</v>
      </c>
      <c r="D289" s="307" t="s">
        <v>544</v>
      </c>
      <c r="E289" s="308" t="s">
        <v>268</v>
      </c>
      <c r="F289" s="309">
        <v>2.258</v>
      </c>
      <c r="G289" s="41"/>
      <c r="H289" s="47"/>
    </row>
    <row r="290" s="2" customFormat="1" ht="16.8" customHeight="1">
      <c r="A290" s="41"/>
      <c r="B290" s="47"/>
      <c r="C290" s="310" t="s">
        <v>19</v>
      </c>
      <c r="D290" s="310" t="s">
        <v>745</v>
      </c>
      <c r="E290" s="20" t="s">
        <v>19</v>
      </c>
      <c r="F290" s="311">
        <v>0</v>
      </c>
      <c r="G290" s="41"/>
      <c r="H290" s="47"/>
    </row>
    <row r="291" s="2" customFormat="1" ht="16.8" customHeight="1">
      <c r="A291" s="41"/>
      <c r="B291" s="47"/>
      <c r="C291" s="310" t="s">
        <v>19</v>
      </c>
      <c r="D291" s="310" t="s">
        <v>746</v>
      </c>
      <c r="E291" s="20" t="s">
        <v>19</v>
      </c>
      <c r="F291" s="311">
        <v>0</v>
      </c>
      <c r="G291" s="41"/>
      <c r="H291" s="47"/>
    </row>
    <row r="292" s="2" customFormat="1" ht="16.8" customHeight="1">
      <c r="A292" s="41"/>
      <c r="B292" s="47"/>
      <c r="C292" s="310" t="s">
        <v>19</v>
      </c>
      <c r="D292" s="310" t="s">
        <v>761</v>
      </c>
      <c r="E292" s="20" t="s">
        <v>19</v>
      </c>
      <c r="F292" s="311">
        <v>2.258</v>
      </c>
      <c r="G292" s="41"/>
      <c r="H292" s="47"/>
    </row>
    <row r="293" s="2" customFormat="1" ht="16.8" customHeight="1">
      <c r="A293" s="41"/>
      <c r="B293" s="47"/>
      <c r="C293" s="310" t="s">
        <v>544</v>
      </c>
      <c r="D293" s="310" t="s">
        <v>320</v>
      </c>
      <c r="E293" s="20" t="s">
        <v>19</v>
      </c>
      <c r="F293" s="311">
        <v>2.258</v>
      </c>
      <c r="G293" s="41"/>
      <c r="H293" s="47"/>
    </row>
    <row r="294" s="2" customFormat="1" ht="16.8" customHeight="1">
      <c r="A294" s="41"/>
      <c r="B294" s="47"/>
      <c r="C294" s="312" t="s">
        <v>1321</v>
      </c>
      <c r="D294" s="41"/>
      <c r="E294" s="41"/>
      <c r="F294" s="41"/>
      <c r="G294" s="41"/>
      <c r="H294" s="47"/>
    </row>
    <row r="295" s="2" customFormat="1" ht="16.8" customHeight="1">
      <c r="A295" s="41"/>
      <c r="B295" s="47"/>
      <c r="C295" s="310" t="s">
        <v>756</v>
      </c>
      <c r="D295" s="310" t="s">
        <v>757</v>
      </c>
      <c r="E295" s="20" t="s">
        <v>268</v>
      </c>
      <c r="F295" s="311">
        <v>2.258</v>
      </c>
      <c r="G295" s="41"/>
      <c r="H295" s="47"/>
    </row>
    <row r="296" s="2" customFormat="1" ht="16.8" customHeight="1">
      <c r="A296" s="41"/>
      <c r="B296" s="47"/>
      <c r="C296" s="310" t="s">
        <v>365</v>
      </c>
      <c r="D296" s="310" t="s">
        <v>366</v>
      </c>
      <c r="E296" s="20" t="s">
        <v>268</v>
      </c>
      <c r="F296" s="311">
        <v>117.119</v>
      </c>
      <c r="G296" s="41"/>
      <c r="H296" s="47"/>
    </row>
    <row r="297" s="2" customFormat="1" ht="16.8" customHeight="1">
      <c r="A297" s="41"/>
      <c r="B297" s="47"/>
      <c r="C297" s="310" t="s">
        <v>763</v>
      </c>
      <c r="D297" s="310" t="s">
        <v>764</v>
      </c>
      <c r="E297" s="20" t="s">
        <v>268</v>
      </c>
      <c r="F297" s="311">
        <v>2.258</v>
      </c>
      <c r="G297" s="41"/>
      <c r="H297" s="47"/>
    </row>
    <row r="298" s="2" customFormat="1" ht="16.8" customHeight="1">
      <c r="A298" s="41"/>
      <c r="B298" s="47"/>
      <c r="C298" s="306" t="s">
        <v>546</v>
      </c>
      <c r="D298" s="307" t="s">
        <v>546</v>
      </c>
      <c r="E298" s="308" t="s">
        <v>264</v>
      </c>
      <c r="F298" s="309">
        <v>1410</v>
      </c>
      <c r="G298" s="41"/>
      <c r="H298" s="47"/>
    </row>
    <row r="299" s="2" customFormat="1" ht="16.8" customHeight="1">
      <c r="A299" s="41"/>
      <c r="B299" s="47"/>
      <c r="C299" s="310" t="s">
        <v>19</v>
      </c>
      <c r="D299" s="310" t="s">
        <v>589</v>
      </c>
      <c r="E299" s="20" t="s">
        <v>19</v>
      </c>
      <c r="F299" s="311">
        <v>0</v>
      </c>
      <c r="G299" s="41"/>
      <c r="H299" s="47"/>
    </row>
    <row r="300" s="2" customFormat="1" ht="16.8" customHeight="1">
      <c r="A300" s="41"/>
      <c r="B300" s="47"/>
      <c r="C300" s="310" t="s">
        <v>19</v>
      </c>
      <c r="D300" s="310" t="s">
        <v>590</v>
      </c>
      <c r="E300" s="20" t="s">
        <v>19</v>
      </c>
      <c r="F300" s="311">
        <v>1410</v>
      </c>
      <c r="G300" s="41"/>
      <c r="H300" s="47"/>
    </row>
    <row r="301" s="2" customFormat="1" ht="16.8" customHeight="1">
      <c r="A301" s="41"/>
      <c r="B301" s="47"/>
      <c r="C301" s="310" t="s">
        <v>546</v>
      </c>
      <c r="D301" s="310" t="s">
        <v>320</v>
      </c>
      <c r="E301" s="20" t="s">
        <v>19</v>
      </c>
      <c r="F301" s="311">
        <v>1410</v>
      </c>
      <c r="G301" s="41"/>
      <c r="H301" s="47"/>
    </row>
    <row r="302" s="2" customFormat="1" ht="16.8" customHeight="1">
      <c r="A302" s="41"/>
      <c r="B302" s="47"/>
      <c r="C302" s="312" t="s">
        <v>1321</v>
      </c>
      <c r="D302" s="41"/>
      <c r="E302" s="41"/>
      <c r="F302" s="41"/>
      <c r="G302" s="41"/>
      <c r="H302" s="47"/>
    </row>
    <row r="303" s="2" customFormat="1" ht="16.8" customHeight="1">
      <c r="A303" s="41"/>
      <c r="B303" s="47"/>
      <c r="C303" s="310" t="s">
        <v>585</v>
      </c>
      <c r="D303" s="310" t="s">
        <v>586</v>
      </c>
      <c r="E303" s="20" t="s">
        <v>264</v>
      </c>
      <c r="F303" s="311">
        <v>1410</v>
      </c>
      <c r="G303" s="41"/>
      <c r="H303" s="47"/>
    </row>
    <row r="304" s="2" customFormat="1" ht="16.8" customHeight="1">
      <c r="A304" s="41"/>
      <c r="B304" s="47"/>
      <c r="C304" s="310" t="s">
        <v>321</v>
      </c>
      <c r="D304" s="310" t="s">
        <v>322</v>
      </c>
      <c r="E304" s="20" t="s">
        <v>268</v>
      </c>
      <c r="F304" s="311">
        <v>972.74000000000001</v>
      </c>
      <c r="G304" s="41"/>
      <c r="H304" s="47"/>
    </row>
    <row r="305" s="2" customFormat="1" ht="16.8" customHeight="1">
      <c r="A305" s="41"/>
      <c r="B305" s="47"/>
      <c r="C305" s="310" t="s">
        <v>328</v>
      </c>
      <c r="D305" s="310" t="s">
        <v>329</v>
      </c>
      <c r="E305" s="20" t="s">
        <v>268</v>
      </c>
      <c r="F305" s="311">
        <v>40.030000000000001</v>
      </c>
      <c r="G305" s="41"/>
      <c r="H305" s="47"/>
    </row>
    <row r="306" s="2" customFormat="1" ht="16.8" customHeight="1">
      <c r="A306" s="41"/>
      <c r="B306" s="47"/>
      <c r="C306" s="306" t="s">
        <v>279</v>
      </c>
      <c r="D306" s="307" t="s">
        <v>280</v>
      </c>
      <c r="E306" s="308" t="s">
        <v>274</v>
      </c>
      <c r="F306" s="309">
        <v>17.16</v>
      </c>
      <c r="G306" s="41"/>
      <c r="H306" s="47"/>
    </row>
    <row r="307" s="2" customFormat="1" ht="16.8" customHeight="1">
      <c r="A307" s="41"/>
      <c r="B307" s="47"/>
      <c r="C307" s="310" t="s">
        <v>279</v>
      </c>
      <c r="D307" s="310" t="s">
        <v>452</v>
      </c>
      <c r="E307" s="20" t="s">
        <v>19</v>
      </c>
      <c r="F307" s="311">
        <v>17.16</v>
      </c>
      <c r="G307" s="41"/>
      <c r="H307" s="47"/>
    </row>
    <row r="308" s="2" customFormat="1" ht="16.8" customHeight="1">
      <c r="A308" s="41"/>
      <c r="B308" s="47"/>
      <c r="C308" s="312" t="s">
        <v>1321</v>
      </c>
      <c r="D308" s="41"/>
      <c r="E308" s="41"/>
      <c r="F308" s="41"/>
      <c r="G308" s="41"/>
      <c r="H308" s="47"/>
    </row>
    <row r="309" s="2" customFormat="1" ht="16.8" customHeight="1">
      <c r="A309" s="41"/>
      <c r="B309" s="47"/>
      <c r="C309" s="310" t="s">
        <v>447</v>
      </c>
      <c r="D309" s="310" t="s">
        <v>448</v>
      </c>
      <c r="E309" s="20" t="s">
        <v>274</v>
      </c>
      <c r="F309" s="311">
        <v>17.16</v>
      </c>
      <c r="G309" s="41"/>
      <c r="H309" s="47"/>
    </row>
    <row r="310" s="2" customFormat="1" ht="16.8" customHeight="1">
      <c r="A310" s="41"/>
      <c r="B310" s="47"/>
      <c r="C310" s="310" t="s">
        <v>435</v>
      </c>
      <c r="D310" s="310" t="s">
        <v>436</v>
      </c>
      <c r="E310" s="20" t="s">
        <v>274</v>
      </c>
      <c r="F310" s="311">
        <v>17.16</v>
      </c>
      <c r="G310" s="41"/>
      <c r="H310" s="47"/>
    </row>
    <row r="311" s="2" customFormat="1" ht="16.8" customHeight="1">
      <c r="A311" s="41"/>
      <c r="B311" s="47"/>
      <c r="C311" s="306" t="s">
        <v>548</v>
      </c>
      <c r="D311" s="307" t="s">
        <v>549</v>
      </c>
      <c r="E311" s="308" t="s">
        <v>295</v>
      </c>
      <c r="F311" s="309">
        <v>10.92</v>
      </c>
      <c r="G311" s="41"/>
      <c r="H311" s="47"/>
    </row>
    <row r="312" s="2" customFormat="1" ht="16.8" customHeight="1">
      <c r="A312" s="41"/>
      <c r="B312" s="47"/>
      <c r="C312" s="310" t="s">
        <v>19</v>
      </c>
      <c r="D312" s="310" t="s">
        <v>791</v>
      </c>
      <c r="E312" s="20" t="s">
        <v>19</v>
      </c>
      <c r="F312" s="311">
        <v>0</v>
      </c>
      <c r="G312" s="41"/>
      <c r="H312" s="47"/>
    </row>
    <row r="313" s="2" customFormat="1" ht="16.8" customHeight="1">
      <c r="A313" s="41"/>
      <c r="B313" s="47"/>
      <c r="C313" s="310" t="s">
        <v>19</v>
      </c>
      <c r="D313" s="310" t="s">
        <v>792</v>
      </c>
      <c r="E313" s="20" t="s">
        <v>19</v>
      </c>
      <c r="F313" s="311">
        <v>10.92</v>
      </c>
      <c r="G313" s="41"/>
      <c r="H313" s="47"/>
    </row>
    <row r="314" s="2" customFormat="1" ht="16.8" customHeight="1">
      <c r="A314" s="41"/>
      <c r="B314" s="47"/>
      <c r="C314" s="310" t="s">
        <v>548</v>
      </c>
      <c r="D314" s="310" t="s">
        <v>320</v>
      </c>
      <c r="E314" s="20" t="s">
        <v>19</v>
      </c>
      <c r="F314" s="311">
        <v>10.92</v>
      </c>
      <c r="G314" s="41"/>
      <c r="H314" s="47"/>
    </row>
    <row r="315" s="2" customFormat="1" ht="16.8" customHeight="1">
      <c r="A315" s="41"/>
      <c r="B315" s="47"/>
      <c r="C315" s="312" t="s">
        <v>1321</v>
      </c>
      <c r="D315" s="41"/>
      <c r="E315" s="41"/>
      <c r="F315" s="41"/>
      <c r="G315" s="41"/>
      <c r="H315" s="47"/>
    </row>
    <row r="316" s="2" customFormat="1" ht="16.8" customHeight="1">
      <c r="A316" s="41"/>
      <c r="B316" s="47"/>
      <c r="C316" s="310" t="s">
        <v>786</v>
      </c>
      <c r="D316" s="310" t="s">
        <v>787</v>
      </c>
      <c r="E316" s="20" t="s">
        <v>295</v>
      </c>
      <c r="F316" s="311">
        <v>10.92</v>
      </c>
      <c r="G316" s="41"/>
      <c r="H316" s="47"/>
    </row>
    <row r="317" s="2" customFormat="1" ht="16.8" customHeight="1">
      <c r="A317" s="41"/>
      <c r="B317" s="47"/>
      <c r="C317" s="310" t="s">
        <v>794</v>
      </c>
      <c r="D317" s="310" t="s">
        <v>795</v>
      </c>
      <c r="E317" s="20" t="s">
        <v>295</v>
      </c>
      <c r="F317" s="311">
        <v>10.92</v>
      </c>
      <c r="G317" s="41"/>
      <c r="H317" s="47"/>
    </row>
    <row r="318" s="2" customFormat="1" ht="16.8" customHeight="1">
      <c r="A318" s="41"/>
      <c r="B318" s="47"/>
      <c r="C318" s="306" t="s">
        <v>286</v>
      </c>
      <c r="D318" s="307" t="s">
        <v>286</v>
      </c>
      <c r="E318" s="308" t="s">
        <v>268</v>
      </c>
      <c r="F318" s="309">
        <v>220.68700000000001</v>
      </c>
      <c r="G318" s="41"/>
      <c r="H318" s="47"/>
    </row>
    <row r="319" s="2" customFormat="1" ht="16.8" customHeight="1">
      <c r="A319" s="41"/>
      <c r="B319" s="47"/>
      <c r="C319" s="310" t="s">
        <v>19</v>
      </c>
      <c r="D319" s="310" t="s">
        <v>592</v>
      </c>
      <c r="E319" s="20" t="s">
        <v>19</v>
      </c>
      <c r="F319" s="311">
        <v>0</v>
      </c>
      <c r="G319" s="41"/>
      <c r="H319" s="47"/>
    </row>
    <row r="320" s="2" customFormat="1" ht="16.8" customHeight="1">
      <c r="A320" s="41"/>
      <c r="B320" s="47"/>
      <c r="C320" s="310" t="s">
        <v>19</v>
      </c>
      <c r="D320" s="310" t="s">
        <v>593</v>
      </c>
      <c r="E320" s="20" t="s">
        <v>19</v>
      </c>
      <c r="F320" s="311">
        <v>24.757000000000001</v>
      </c>
      <c r="G320" s="41"/>
      <c r="H320" s="47"/>
    </row>
    <row r="321" s="2" customFormat="1" ht="16.8" customHeight="1">
      <c r="A321" s="41"/>
      <c r="B321" s="47"/>
      <c r="C321" s="310" t="s">
        <v>19</v>
      </c>
      <c r="D321" s="310" t="s">
        <v>594</v>
      </c>
      <c r="E321" s="20" t="s">
        <v>19</v>
      </c>
      <c r="F321" s="311">
        <v>16.132999999999999</v>
      </c>
      <c r="G321" s="41"/>
      <c r="H321" s="47"/>
    </row>
    <row r="322" s="2" customFormat="1" ht="16.8" customHeight="1">
      <c r="A322" s="41"/>
      <c r="B322" s="47"/>
      <c r="C322" s="310" t="s">
        <v>19</v>
      </c>
      <c r="D322" s="310" t="s">
        <v>595</v>
      </c>
      <c r="E322" s="20" t="s">
        <v>19</v>
      </c>
      <c r="F322" s="311">
        <v>48.496000000000002</v>
      </c>
      <c r="G322" s="41"/>
      <c r="H322" s="47"/>
    </row>
    <row r="323" s="2" customFormat="1" ht="16.8" customHeight="1">
      <c r="A323" s="41"/>
      <c r="B323" s="47"/>
      <c r="C323" s="310" t="s">
        <v>19</v>
      </c>
      <c r="D323" s="310" t="s">
        <v>596</v>
      </c>
      <c r="E323" s="20" t="s">
        <v>19</v>
      </c>
      <c r="F323" s="311">
        <v>27.117999999999999</v>
      </c>
      <c r="G323" s="41"/>
      <c r="H323" s="47"/>
    </row>
    <row r="324" s="2" customFormat="1" ht="16.8" customHeight="1">
      <c r="A324" s="41"/>
      <c r="B324" s="47"/>
      <c r="C324" s="310" t="s">
        <v>19</v>
      </c>
      <c r="D324" s="310" t="s">
        <v>597</v>
      </c>
      <c r="E324" s="20" t="s">
        <v>19</v>
      </c>
      <c r="F324" s="311">
        <v>37.133000000000003</v>
      </c>
      <c r="G324" s="41"/>
      <c r="H324" s="47"/>
    </row>
    <row r="325" s="2" customFormat="1" ht="16.8" customHeight="1">
      <c r="A325" s="41"/>
      <c r="B325" s="47"/>
      <c r="C325" s="310" t="s">
        <v>19</v>
      </c>
      <c r="D325" s="310" t="s">
        <v>598</v>
      </c>
      <c r="E325" s="20" t="s">
        <v>19</v>
      </c>
      <c r="F325" s="311">
        <v>43.378999999999998</v>
      </c>
      <c r="G325" s="41"/>
      <c r="H325" s="47"/>
    </row>
    <row r="326" s="2" customFormat="1" ht="16.8" customHeight="1">
      <c r="A326" s="41"/>
      <c r="B326" s="47"/>
      <c r="C326" s="310" t="s">
        <v>19</v>
      </c>
      <c r="D326" s="310" t="s">
        <v>599</v>
      </c>
      <c r="E326" s="20" t="s">
        <v>19</v>
      </c>
      <c r="F326" s="311">
        <v>4.2460000000000004</v>
      </c>
      <c r="G326" s="41"/>
      <c r="H326" s="47"/>
    </row>
    <row r="327" s="2" customFormat="1" ht="16.8" customHeight="1">
      <c r="A327" s="41"/>
      <c r="B327" s="47"/>
      <c r="C327" s="310" t="s">
        <v>19</v>
      </c>
      <c r="D327" s="310" t="s">
        <v>600</v>
      </c>
      <c r="E327" s="20" t="s">
        <v>19</v>
      </c>
      <c r="F327" s="311">
        <v>19.425000000000001</v>
      </c>
      <c r="G327" s="41"/>
      <c r="H327" s="47"/>
    </row>
    <row r="328" s="2" customFormat="1" ht="16.8" customHeight="1">
      <c r="A328" s="41"/>
      <c r="B328" s="47"/>
      <c r="C328" s="310" t="s">
        <v>286</v>
      </c>
      <c r="D328" s="310" t="s">
        <v>601</v>
      </c>
      <c r="E328" s="20" t="s">
        <v>19</v>
      </c>
      <c r="F328" s="311">
        <v>220.68700000000001</v>
      </c>
      <c r="G328" s="41"/>
      <c r="H328" s="47"/>
    </row>
    <row r="329" s="2" customFormat="1" ht="16.8" customHeight="1">
      <c r="A329" s="41"/>
      <c r="B329" s="47"/>
      <c r="C329" s="312" t="s">
        <v>1321</v>
      </c>
      <c r="D329" s="41"/>
      <c r="E329" s="41"/>
      <c r="F329" s="41"/>
      <c r="G329" s="41"/>
      <c r="H329" s="47"/>
    </row>
    <row r="330" s="2" customFormat="1" ht="16.8" customHeight="1">
      <c r="A330" s="41"/>
      <c r="B330" s="47"/>
      <c r="C330" s="310" t="s">
        <v>309</v>
      </c>
      <c r="D330" s="310" t="s">
        <v>310</v>
      </c>
      <c r="E330" s="20" t="s">
        <v>268</v>
      </c>
      <c r="F330" s="311">
        <v>243.37899999999999</v>
      </c>
      <c r="G330" s="41"/>
      <c r="H330" s="47"/>
    </row>
    <row r="331" s="2" customFormat="1" ht="16.8" customHeight="1">
      <c r="A331" s="41"/>
      <c r="B331" s="47"/>
      <c r="C331" s="310" t="s">
        <v>328</v>
      </c>
      <c r="D331" s="310" t="s">
        <v>329</v>
      </c>
      <c r="E331" s="20" t="s">
        <v>268</v>
      </c>
      <c r="F331" s="311">
        <v>40.030000000000001</v>
      </c>
      <c r="G331" s="41"/>
      <c r="H331" s="47"/>
    </row>
    <row r="332" s="2" customFormat="1" ht="16.8" customHeight="1">
      <c r="A332" s="41"/>
      <c r="B332" s="47"/>
      <c r="C332" s="306" t="s">
        <v>552</v>
      </c>
      <c r="D332" s="307" t="s">
        <v>552</v>
      </c>
      <c r="E332" s="308" t="s">
        <v>268</v>
      </c>
      <c r="F332" s="309">
        <v>12.257</v>
      </c>
      <c r="G332" s="41"/>
      <c r="H332" s="47"/>
    </row>
    <row r="333" s="2" customFormat="1" ht="16.8" customHeight="1">
      <c r="A333" s="41"/>
      <c r="B333" s="47"/>
      <c r="C333" s="310" t="s">
        <v>19</v>
      </c>
      <c r="D333" s="310" t="s">
        <v>592</v>
      </c>
      <c r="E333" s="20" t="s">
        <v>19</v>
      </c>
      <c r="F333" s="311">
        <v>0</v>
      </c>
      <c r="G333" s="41"/>
      <c r="H333" s="47"/>
    </row>
    <row r="334" s="2" customFormat="1" ht="16.8" customHeight="1">
      <c r="A334" s="41"/>
      <c r="B334" s="47"/>
      <c r="C334" s="310" t="s">
        <v>19</v>
      </c>
      <c r="D334" s="310" t="s">
        <v>607</v>
      </c>
      <c r="E334" s="20" t="s">
        <v>19</v>
      </c>
      <c r="F334" s="311">
        <v>1.127</v>
      </c>
      <c r="G334" s="41"/>
      <c r="H334" s="47"/>
    </row>
    <row r="335" s="2" customFormat="1" ht="16.8" customHeight="1">
      <c r="A335" s="41"/>
      <c r="B335" s="47"/>
      <c r="C335" s="310" t="s">
        <v>19</v>
      </c>
      <c r="D335" s="310" t="s">
        <v>608</v>
      </c>
      <c r="E335" s="20" t="s">
        <v>19</v>
      </c>
      <c r="F335" s="311">
        <v>6.5030000000000001</v>
      </c>
      <c r="G335" s="41"/>
      <c r="H335" s="47"/>
    </row>
    <row r="336" s="2" customFormat="1" ht="16.8" customHeight="1">
      <c r="A336" s="41"/>
      <c r="B336" s="47"/>
      <c r="C336" s="310" t="s">
        <v>19</v>
      </c>
      <c r="D336" s="310" t="s">
        <v>609</v>
      </c>
      <c r="E336" s="20" t="s">
        <v>19</v>
      </c>
      <c r="F336" s="311">
        <v>4.6269999999999998</v>
      </c>
      <c r="G336" s="41"/>
      <c r="H336" s="47"/>
    </row>
    <row r="337" s="2" customFormat="1" ht="16.8" customHeight="1">
      <c r="A337" s="41"/>
      <c r="B337" s="47"/>
      <c r="C337" s="310" t="s">
        <v>552</v>
      </c>
      <c r="D337" s="310" t="s">
        <v>320</v>
      </c>
      <c r="E337" s="20" t="s">
        <v>19</v>
      </c>
      <c r="F337" s="311">
        <v>12.257</v>
      </c>
      <c r="G337" s="41"/>
      <c r="H337" s="47"/>
    </row>
    <row r="338" s="2" customFormat="1" ht="16.8" customHeight="1">
      <c r="A338" s="41"/>
      <c r="B338" s="47"/>
      <c r="C338" s="312" t="s">
        <v>1321</v>
      </c>
      <c r="D338" s="41"/>
      <c r="E338" s="41"/>
      <c r="F338" s="41"/>
      <c r="G338" s="41"/>
      <c r="H338" s="47"/>
    </row>
    <row r="339" s="2" customFormat="1" ht="16.8" customHeight="1">
      <c r="A339" s="41"/>
      <c r="B339" s="47"/>
      <c r="C339" s="310" t="s">
        <v>602</v>
      </c>
      <c r="D339" s="310" t="s">
        <v>603</v>
      </c>
      <c r="E339" s="20" t="s">
        <v>268</v>
      </c>
      <c r="F339" s="311">
        <v>12.257</v>
      </c>
      <c r="G339" s="41"/>
      <c r="H339" s="47"/>
    </row>
    <row r="340" s="2" customFormat="1" ht="16.8" customHeight="1">
      <c r="A340" s="41"/>
      <c r="B340" s="47"/>
      <c r="C340" s="310" t="s">
        <v>328</v>
      </c>
      <c r="D340" s="310" t="s">
        <v>329</v>
      </c>
      <c r="E340" s="20" t="s">
        <v>268</v>
      </c>
      <c r="F340" s="311">
        <v>40.030000000000001</v>
      </c>
      <c r="G340" s="41"/>
      <c r="H340" s="47"/>
    </row>
    <row r="341" s="2" customFormat="1" ht="16.8" customHeight="1">
      <c r="A341" s="41"/>
      <c r="B341" s="47"/>
      <c r="C341" s="306" t="s">
        <v>1329</v>
      </c>
      <c r="D341" s="307" t="s">
        <v>1330</v>
      </c>
      <c r="E341" s="308" t="s">
        <v>555</v>
      </c>
      <c r="F341" s="309">
        <v>496.77999999999997</v>
      </c>
      <c r="G341" s="41"/>
      <c r="H341" s="47"/>
    </row>
    <row r="342" s="2" customFormat="1" ht="16.8" customHeight="1">
      <c r="A342" s="41"/>
      <c r="B342" s="47"/>
      <c r="C342" s="306" t="s">
        <v>1331</v>
      </c>
      <c r="D342" s="307" t="s">
        <v>1332</v>
      </c>
      <c r="E342" s="308" t="s">
        <v>555</v>
      </c>
      <c r="F342" s="309">
        <v>593.62</v>
      </c>
      <c r="G342" s="41"/>
      <c r="H342" s="47"/>
    </row>
    <row r="343" s="2" customFormat="1" ht="16.8" customHeight="1">
      <c r="A343" s="41"/>
      <c r="B343" s="47"/>
      <c r="C343" s="306" t="s">
        <v>554</v>
      </c>
      <c r="D343" s="307" t="s">
        <v>554</v>
      </c>
      <c r="E343" s="308" t="s">
        <v>555</v>
      </c>
      <c r="F343" s="309">
        <v>538.5</v>
      </c>
      <c r="G343" s="41"/>
      <c r="H343" s="47"/>
    </row>
    <row r="344" s="2" customFormat="1" ht="16.8" customHeight="1">
      <c r="A344" s="41"/>
      <c r="B344" s="47"/>
      <c r="C344" s="312" t="s">
        <v>1321</v>
      </c>
      <c r="D344" s="41"/>
      <c r="E344" s="41"/>
      <c r="F344" s="41"/>
      <c r="G344" s="41"/>
      <c r="H344" s="47"/>
    </row>
    <row r="345" s="2" customFormat="1" ht="16.8" customHeight="1">
      <c r="A345" s="41"/>
      <c r="B345" s="47"/>
      <c r="C345" s="310" t="s">
        <v>1124</v>
      </c>
      <c r="D345" s="310" t="s">
        <v>1125</v>
      </c>
      <c r="E345" s="20" t="s">
        <v>555</v>
      </c>
      <c r="F345" s="311">
        <v>538.5</v>
      </c>
      <c r="G345" s="41"/>
      <c r="H345" s="47"/>
    </row>
    <row r="346" s="2" customFormat="1" ht="16.8" customHeight="1">
      <c r="A346" s="41"/>
      <c r="B346" s="47"/>
      <c r="C346" s="310" t="s">
        <v>1111</v>
      </c>
      <c r="D346" s="310" t="s">
        <v>1112</v>
      </c>
      <c r="E346" s="20" t="s">
        <v>555</v>
      </c>
      <c r="F346" s="311">
        <v>927.39400000000001</v>
      </c>
      <c r="G346" s="41"/>
      <c r="H346" s="47"/>
    </row>
    <row r="347" s="2" customFormat="1" ht="16.8" customHeight="1">
      <c r="A347" s="41"/>
      <c r="B347" s="47"/>
      <c r="C347" s="306" t="s">
        <v>557</v>
      </c>
      <c r="D347" s="307" t="s">
        <v>557</v>
      </c>
      <c r="E347" s="308" t="s">
        <v>555</v>
      </c>
      <c r="F347" s="309">
        <v>80.950000000000003</v>
      </c>
      <c r="G347" s="41"/>
      <c r="H347" s="47"/>
    </row>
    <row r="348" s="2" customFormat="1" ht="16.8" customHeight="1">
      <c r="A348" s="41"/>
      <c r="B348" s="47"/>
      <c r="C348" s="310" t="s">
        <v>19</v>
      </c>
      <c r="D348" s="310" t="s">
        <v>1122</v>
      </c>
      <c r="E348" s="20" t="s">
        <v>19</v>
      </c>
      <c r="F348" s="311">
        <v>0</v>
      </c>
      <c r="G348" s="41"/>
      <c r="H348" s="47"/>
    </row>
    <row r="349" s="2" customFormat="1" ht="16.8" customHeight="1">
      <c r="A349" s="41"/>
      <c r="B349" s="47"/>
      <c r="C349" s="310" t="s">
        <v>557</v>
      </c>
      <c r="D349" s="310" t="s">
        <v>558</v>
      </c>
      <c r="E349" s="20" t="s">
        <v>19</v>
      </c>
      <c r="F349" s="311">
        <v>80.950000000000003</v>
      </c>
      <c r="G349" s="41"/>
      <c r="H349" s="47"/>
    </row>
    <row r="350" s="2" customFormat="1" ht="16.8" customHeight="1">
      <c r="A350" s="41"/>
      <c r="B350" s="47"/>
      <c r="C350" s="312" t="s">
        <v>1321</v>
      </c>
      <c r="D350" s="41"/>
      <c r="E350" s="41"/>
      <c r="F350" s="41"/>
      <c r="G350" s="41"/>
      <c r="H350" s="47"/>
    </row>
    <row r="351" s="2" customFormat="1" ht="16.8" customHeight="1">
      <c r="A351" s="41"/>
      <c r="B351" s="47"/>
      <c r="C351" s="310" t="s">
        <v>1118</v>
      </c>
      <c r="D351" s="310" t="s">
        <v>1119</v>
      </c>
      <c r="E351" s="20" t="s">
        <v>555</v>
      </c>
      <c r="F351" s="311">
        <v>80.950000000000003</v>
      </c>
      <c r="G351" s="41"/>
      <c r="H351" s="47"/>
    </row>
    <row r="352" s="2" customFormat="1" ht="16.8" customHeight="1">
      <c r="A352" s="41"/>
      <c r="B352" s="47"/>
      <c r="C352" s="310" t="s">
        <v>1111</v>
      </c>
      <c r="D352" s="310" t="s">
        <v>1112</v>
      </c>
      <c r="E352" s="20" t="s">
        <v>555</v>
      </c>
      <c r="F352" s="311">
        <v>927.39400000000001</v>
      </c>
      <c r="G352" s="41"/>
      <c r="H352" s="47"/>
    </row>
    <row r="353" s="2" customFormat="1" ht="16.8" customHeight="1">
      <c r="A353" s="41"/>
      <c r="B353" s="47"/>
      <c r="C353" s="306" t="s">
        <v>671</v>
      </c>
      <c r="D353" s="307" t="s">
        <v>671</v>
      </c>
      <c r="E353" s="308" t="s">
        <v>268</v>
      </c>
      <c r="F353" s="309">
        <v>38.863</v>
      </c>
      <c r="G353" s="41"/>
      <c r="H353" s="47"/>
    </row>
    <row r="354" s="2" customFormat="1" ht="16.8" customHeight="1">
      <c r="A354" s="41"/>
      <c r="B354" s="47"/>
      <c r="C354" s="310" t="s">
        <v>19</v>
      </c>
      <c r="D354" s="310" t="s">
        <v>670</v>
      </c>
      <c r="E354" s="20" t="s">
        <v>19</v>
      </c>
      <c r="F354" s="311">
        <v>38.863</v>
      </c>
      <c r="G354" s="41"/>
      <c r="H354" s="47"/>
    </row>
    <row r="355" s="2" customFormat="1" ht="16.8" customHeight="1">
      <c r="A355" s="41"/>
      <c r="B355" s="47"/>
      <c r="C355" s="310" t="s">
        <v>671</v>
      </c>
      <c r="D355" s="310" t="s">
        <v>320</v>
      </c>
      <c r="E355" s="20" t="s">
        <v>19</v>
      </c>
      <c r="F355" s="311">
        <v>38.863</v>
      </c>
      <c r="G355" s="41"/>
      <c r="H355" s="47"/>
    </row>
    <row r="356" s="2" customFormat="1" ht="16.8" customHeight="1">
      <c r="A356" s="41"/>
      <c r="B356" s="47"/>
      <c r="C356" s="306" t="s">
        <v>288</v>
      </c>
      <c r="D356" s="307" t="s">
        <v>559</v>
      </c>
      <c r="E356" s="308" t="s">
        <v>268</v>
      </c>
      <c r="F356" s="309">
        <v>215.82599999999999</v>
      </c>
      <c r="G356" s="41"/>
      <c r="H356" s="47"/>
    </row>
    <row r="357" s="2" customFormat="1" ht="16.8" customHeight="1">
      <c r="A357" s="41"/>
      <c r="B357" s="47"/>
      <c r="C357" s="310" t="s">
        <v>19</v>
      </c>
      <c r="D357" s="310" t="s">
        <v>592</v>
      </c>
      <c r="E357" s="20" t="s">
        <v>19</v>
      </c>
      <c r="F357" s="311">
        <v>0</v>
      </c>
      <c r="G357" s="41"/>
      <c r="H357" s="47"/>
    </row>
    <row r="358" s="2" customFormat="1" ht="16.8" customHeight="1">
      <c r="A358" s="41"/>
      <c r="B358" s="47"/>
      <c r="C358" s="310" t="s">
        <v>19</v>
      </c>
      <c r="D358" s="310" t="s">
        <v>632</v>
      </c>
      <c r="E358" s="20" t="s">
        <v>19</v>
      </c>
      <c r="F358" s="311">
        <v>10.988</v>
      </c>
      <c r="G358" s="41"/>
      <c r="H358" s="47"/>
    </row>
    <row r="359" s="2" customFormat="1" ht="16.8" customHeight="1">
      <c r="A359" s="41"/>
      <c r="B359" s="47"/>
      <c r="C359" s="310" t="s">
        <v>19</v>
      </c>
      <c r="D359" s="310" t="s">
        <v>633</v>
      </c>
      <c r="E359" s="20" t="s">
        <v>19</v>
      </c>
      <c r="F359" s="311">
        <v>29.827000000000002</v>
      </c>
      <c r="G359" s="41"/>
      <c r="H359" s="47"/>
    </row>
    <row r="360" s="2" customFormat="1" ht="16.8" customHeight="1">
      <c r="A360" s="41"/>
      <c r="B360" s="47"/>
      <c r="C360" s="310" t="s">
        <v>19</v>
      </c>
      <c r="D360" s="310" t="s">
        <v>634</v>
      </c>
      <c r="E360" s="20" t="s">
        <v>19</v>
      </c>
      <c r="F360" s="311">
        <v>49.832000000000001</v>
      </c>
      <c r="G360" s="41"/>
      <c r="H360" s="47"/>
    </row>
    <row r="361" s="2" customFormat="1" ht="16.8" customHeight="1">
      <c r="A361" s="41"/>
      <c r="B361" s="47"/>
      <c r="C361" s="310" t="s">
        <v>19</v>
      </c>
      <c r="D361" s="310" t="s">
        <v>635</v>
      </c>
      <c r="E361" s="20" t="s">
        <v>19</v>
      </c>
      <c r="F361" s="311">
        <v>21.367999999999999</v>
      </c>
      <c r="G361" s="41"/>
      <c r="H361" s="47"/>
    </row>
    <row r="362" s="2" customFormat="1" ht="16.8" customHeight="1">
      <c r="A362" s="41"/>
      <c r="B362" s="47"/>
      <c r="C362" s="310" t="s">
        <v>19</v>
      </c>
      <c r="D362" s="310" t="s">
        <v>636</v>
      </c>
      <c r="E362" s="20" t="s">
        <v>19</v>
      </c>
      <c r="F362" s="311">
        <v>36.902000000000001</v>
      </c>
      <c r="G362" s="41"/>
      <c r="H362" s="47"/>
    </row>
    <row r="363" s="2" customFormat="1" ht="16.8" customHeight="1">
      <c r="A363" s="41"/>
      <c r="B363" s="47"/>
      <c r="C363" s="310" t="s">
        <v>19</v>
      </c>
      <c r="D363" s="310" t="s">
        <v>637</v>
      </c>
      <c r="E363" s="20" t="s">
        <v>19</v>
      </c>
      <c r="F363" s="311">
        <v>43.863</v>
      </c>
      <c r="G363" s="41"/>
      <c r="H363" s="47"/>
    </row>
    <row r="364" s="2" customFormat="1" ht="16.8" customHeight="1">
      <c r="A364" s="41"/>
      <c r="B364" s="47"/>
      <c r="C364" s="310" t="s">
        <v>19</v>
      </c>
      <c r="D364" s="310" t="s">
        <v>638</v>
      </c>
      <c r="E364" s="20" t="s">
        <v>19</v>
      </c>
      <c r="F364" s="311">
        <v>3.621</v>
      </c>
      <c r="G364" s="41"/>
      <c r="H364" s="47"/>
    </row>
    <row r="365" s="2" customFormat="1" ht="16.8" customHeight="1">
      <c r="A365" s="41"/>
      <c r="B365" s="47"/>
      <c r="C365" s="310" t="s">
        <v>19</v>
      </c>
      <c r="D365" s="310" t="s">
        <v>600</v>
      </c>
      <c r="E365" s="20" t="s">
        <v>19</v>
      </c>
      <c r="F365" s="311">
        <v>19.425000000000001</v>
      </c>
      <c r="G365" s="41"/>
      <c r="H365" s="47"/>
    </row>
    <row r="366" s="2" customFormat="1" ht="16.8" customHeight="1">
      <c r="A366" s="41"/>
      <c r="B366" s="47"/>
      <c r="C366" s="310" t="s">
        <v>288</v>
      </c>
      <c r="D366" s="310" t="s">
        <v>320</v>
      </c>
      <c r="E366" s="20" t="s">
        <v>19</v>
      </c>
      <c r="F366" s="311">
        <v>215.82599999999999</v>
      </c>
      <c r="G366" s="41"/>
      <c r="H366" s="47"/>
    </row>
    <row r="367" s="2" customFormat="1" ht="16.8" customHeight="1">
      <c r="A367" s="41"/>
      <c r="B367" s="47"/>
      <c r="C367" s="312" t="s">
        <v>1321</v>
      </c>
      <c r="D367" s="41"/>
      <c r="E367" s="41"/>
      <c r="F367" s="41"/>
      <c r="G367" s="41"/>
      <c r="H367" s="47"/>
    </row>
    <row r="368" s="2" customFormat="1" ht="16.8" customHeight="1">
      <c r="A368" s="41"/>
      <c r="B368" s="47"/>
      <c r="C368" s="310" t="s">
        <v>349</v>
      </c>
      <c r="D368" s="310" t="s">
        <v>350</v>
      </c>
      <c r="E368" s="20" t="s">
        <v>268</v>
      </c>
      <c r="F368" s="311">
        <v>215.82599999999999</v>
      </c>
      <c r="G368" s="41"/>
      <c r="H368" s="47"/>
    </row>
    <row r="369" s="2" customFormat="1" ht="16.8" customHeight="1">
      <c r="A369" s="41"/>
      <c r="B369" s="47"/>
      <c r="C369" s="310" t="s">
        <v>321</v>
      </c>
      <c r="D369" s="310" t="s">
        <v>322</v>
      </c>
      <c r="E369" s="20" t="s">
        <v>268</v>
      </c>
      <c r="F369" s="311">
        <v>972.74000000000001</v>
      </c>
      <c r="G369" s="41"/>
      <c r="H369" s="47"/>
    </row>
    <row r="370" s="2" customFormat="1" ht="16.8" customHeight="1">
      <c r="A370" s="41"/>
      <c r="B370" s="47"/>
      <c r="C370" s="310" t="s">
        <v>328</v>
      </c>
      <c r="D370" s="310" t="s">
        <v>329</v>
      </c>
      <c r="E370" s="20" t="s">
        <v>268</v>
      </c>
      <c r="F370" s="311">
        <v>40.030000000000001</v>
      </c>
      <c r="G370" s="41"/>
      <c r="H370" s="47"/>
    </row>
    <row r="371" s="2" customFormat="1" ht="16.8" customHeight="1">
      <c r="A371" s="41"/>
      <c r="B371" s="47"/>
      <c r="C371" s="310" t="s">
        <v>616</v>
      </c>
      <c r="D371" s="310" t="s">
        <v>617</v>
      </c>
      <c r="E371" s="20" t="s">
        <v>268</v>
      </c>
      <c r="F371" s="311">
        <v>474.91399999999999</v>
      </c>
      <c r="G371" s="41"/>
      <c r="H371" s="47"/>
    </row>
    <row r="372" s="2" customFormat="1" ht="16.8" customHeight="1">
      <c r="A372" s="41"/>
      <c r="B372" s="47"/>
      <c r="C372" s="310" t="s">
        <v>339</v>
      </c>
      <c r="D372" s="310" t="s">
        <v>340</v>
      </c>
      <c r="E372" s="20" t="s">
        <v>268</v>
      </c>
      <c r="F372" s="311">
        <v>215.82599999999999</v>
      </c>
      <c r="G372" s="41"/>
      <c r="H372" s="47"/>
    </row>
    <row r="373" s="2" customFormat="1" ht="16.8" customHeight="1">
      <c r="A373" s="41"/>
      <c r="B373" s="47"/>
      <c r="C373" s="310" t="s">
        <v>344</v>
      </c>
      <c r="D373" s="310" t="s">
        <v>345</v>
      </c>
      <c r="E373" s="20" t="s">
        <v>268</v>
      </c>
      <c r="F373" s="311">
        <v>474.91399999999999</v>
      </c>
      <c r="G373" s="41"/>
      <c r="H373" s="47"/>
    </row>
    <row r="374" s="2" customFormat="1" ht="16.8" customHeight="1">
      <c r="A374" s="41"/>
      <c r="B374" s="47"/>
      <c r="C374" s="306" t="s">
        <v>290</v>
      </c>
      <c r="D374" s="307" t="s">
        <v>291</v>
      </c>
      <c r="E374" s="308" t="s">
        <v>268</v>
      </c>
      <c r="F374" s="309">
        <v>117.119</v>
      </c>
      <c r="G374" s="41"/>
      <c r="H374" s="47"/>
    </row>
    <row r="375" s="2" customFormat="1" ht="16.8" customHeight="1">
      <c r="A375" s="41"/>
      <c r="B375" s="47"/>
      <c r="C375" s="310" t="s">
        <v>19</v>
      </c>
      <c r="D375" s="310" t="s">
        <v>673</v>
      </c>
      <c r="E375" s="20" t="s">
        <v>19</v>
      </c>
      <c r="F375" s="311">
        <v>0</v>
      </c>
      <c r="G375" s="41"/>
      <c r="H375" s="47"/>
    </row>
    <row r="376" s="2" customFormat="1" ht="16.8" customHeight="1">
      <c r="A376" s="41"/>
      <c r="B376" s="47"/>
      <c r="C376" s="310" t="s">
        <v>19</v>
      </c>
      <c r="D376" s="310" t="s">
        <v>674</v>
      </c>
      <c r="E376" s="20" t="s">
        <v>19</v>
      </c>
      <c r="F376" s="311">
        <v>0</v>
      </c>
      <c r="G376" s="41"/>
      <c r="H376" s="47"/>
    </row>
    <row r="377" s="2" customFormat="1" ht="16.8" customHeight="1">
      <c r="A377" s="41"/>
      <c r="B377" s="47"/>
      <c r="C377" s="310" t="s">
        <v>19</v>
      </c>
      <c r="D377" s="310" t="s">
        <v>675</v>
      </c>
      <c r="E377" s="20" t="s">
        <v>19</v>
      </c>
      <c r="F377" s="311">
        <v>0</v>
      </c>
      <c r="G377" s="41"/>
      <c r="H377" s="47"/>
    </row>
    <row r="378" s="2" customFormat="1" ht="16.8" customHeight="1">
      <c r="A378" s="41"/>
      <c r="B378" s="47"/>
      <c r="C378" s="310" t="s">
        <v>19</v>
      </c>
      <c r="D378" s="310" t="s">
        <v>676</v>
      </c>
      <c r="E378" s="20" t="s">
        <v>19</v>
      </c>
      <c r="F378" s="311">
        <v>18.335999999999999</v>
      </c>
      <c r="G378" s="41"/>
      <c r="H378" s="47"/>
    </row>
    <row r="379" s="2" customFormat="1" ht="16.8" customHeight="1">
      <c r="A379" s="41"/>
      <c r="B379" s="47"/>
      <c r="C379" s="310" t="s">
        <v>19</v>
      </c>
      <c r="D379" s="310" t="s">
        <v>677</v>
      </c>
      <c r="E379" s="20" t="s">
        <v>19</v>
      </c>
      <c r="F379" s="311">
        <v>-0.47999999999999998</v>
      </c>
      <c r="G379" s="41"/>
      <c r="H379" s="47"/>
    </row>
    <row r="380" s="2" customFormat="1" ht="16.8" customHeight="1">
      <c r="A380" s="41"/>
      <c r="B380" s="47"/>
      <c r="C380" s="310" t="s">
        <v>19</v>
      </c>
      <c r="D380" s="310" t="s">
        <v>678</v>
      </c>
      <c r="E380" s="20" t="s">
        <v>19</v>
      </c>
      <c r="F380" s="311">
        <v>1.4490000000000001</v>
      </c>
      <c r="G380" s="41"/>
      <c r="H380" s="47"/>
    </row>
    <row r="381" s="2" customFormat="1" ht="16.8" customHeight="1">
      <c r="A381" s="41"/>
      <c r="B381" s="47"/>
      <c r="C381" s="310" t="s">
        <v>19</v>
      </c>
      <c r="D381" s="310" t="s">
        <v>679</v>
      </c>
      <c r="E381" s="20" t="s">
        <v>19</v>
      </c>
      <c r="F381" s="311">
        <v>0</v>
      </c>
      <c r="G381" s="41"/>
      <c r="H381" s="47"/>
    </row>
    <row r="382" s="2" customFormat="1" ht="16.8" customHeight="1">
      <c r="A382" s="41"/>
      <c r="B382" s="47"/>
      <c r="C382" s="310" t="s">
        <v>19</v>
      </c>
      <c r="D382" s="310" t="s">
        <v>680</v>
      </c>
      <c r="E382" s="20" t="s">
        <v>19</v>
      </c>
      <c r="F382" s="311">
        <v>10.725</v>
      </c>
      <c r="G382" s="41"/>
      <c r="H382" s="47"/>
    </row>
    <row r="383" s="2" customFormat="1" ht="16.8" customHeight="1">
      <c r="A383" s="41"/>
      <c r="B383" s="47"/>
      <c r="C383" s="310" t="s">
        <v>19</v>
      </c>
      <c r="D383" s="310" t="s">
        <v>681</v>
      </c>
      <c r="E383" s="20" t="s">
        <v>19</v>
      </c>
      <c r="F383" s="311">
        <v>0.56999999999999995</v>
      </c>
      <c r="G383" s="41"/>
      <c r="H383" s="47"/>
    </row>
    <row r="384" s="2" customFormat="1" ht="16.8" customHeight="1">
      <c r="A384" s="41"/>
      <c r="B384" s="47"/>
      <c r="C384" s="310" t="s">
        <v>19</v>
      </c>
      <c r="D384" s="310" t="s">
        <v>682</v>
      </c>
      <c r="E384" s="20" t="s">
        <v>19</v>
      </c>
      <c r="F384" s="311">
        <v>0.27000000000000002</v>
      </c>
      <c r="G384" s="41"/>
      <c r="H384" s="47"/>
    </row>
    <row r="385" s="2" customFormat="1" ht="16.8" customHeight="1">
      <c r="A385" s="41"/>
      <c r="B385" s="47"/>
      <c r="C385" s="310" t="s">
        <v>19</v>
      </c>
      <c r="D385" s="310" t="s">
        <v>683</v>
      </c>
      <c r="E385" s="20" t="s">
        <v>19</v>
      </c>
      <c r="F385" s="311">
        <v>-0.048000000000000001</v>
      </c>
      <c r="G385" s="41"/>
      <c r="H385" s="47"/>
    </row>
    <row r="386" s="2" customFormat="1" ht="16.8" customHeight="1">
      <c r="A386" s="41"/>
      <c r="B386" s="47"/>
      <c r="C386" s="310" t="s">
        <v>19</v>
      </c>
      <c r="D386" s="310" t="s">
        <v>684</v>
      </c>
      <c r="E386" s="20" t="s">
        <v>19</v>
      </c>
      <c r="F386" s="311">
        <v>0</v>
      </c>
      <c r="G386" s="41"/>
      <c r="H386" s="47"/>
    </row>
    <row r="387" s="2" customFormat="1" ht="16.8" customHeight="1">
      <c r="A387" s="41"/>
      <c r="B387" s="47"/>
      <c r="C387" s="310" t="s">
        <v>19</v>
      </c>
      <c r="D387" s="310" t="s">
        <v>685</v>
      </c>
      <c r="E387" s="20" t="s">
        <v>19</v>
      </c>
      <c r="F387" s="311">
        <v>1.2490000000000001</v>
      </c>
      <c r="G387" s="41"/>
      <c r="H387" s="47"/>
    </row>
    <row r="388" s="2" customFormat="1" ht="16.8" customHeight="1">
      <c r="A388" s="41"/>
      <c r="B388" s="47"/>
      <c r="C388" s="310" t="s">
        <v>19</v>
      </c>
      <c r="D388" s="310" t="s">
        <v>686</v>
      </c>
      <c r="E388" s="20" t="s">
        <v>19</v>
      </c>
      <c r="F388" s="311">
        <v>1.8720000000000001</v>
      </c>
      <c r="G388" s="41"/>
      <c r="H388" s="47"/>
    </row>
    <row r="389" s="2" customFormat="1" ht="16.8" customHeight="1">
      <c r="A389" s="41"/>
      <c r="B389" s="47"/>
      <c r="C389" s="310" t="s">
        <v>19</v>
      </c>
      <c r="D389" s="310" t="s">
        <v>687</v>
      </c>
      <c r="E389" s="20" t="s">
        <v>19</v>
      </c>
      <c r="F389" s="311">
        <v>0.42399999999999999</v>
      </c>
      <c r="G389" s="41"/>
      <c r="H389" s="47"/>
    </row>
    <row r="390" s="2" customFormat="1" ht="16.8" customHeight="1">
      <c r="A390" s="41"/>
      <c r="B390" s="47"/>
      <c r="C390" s="310" t="s">
        <v>19</v>
      </c>
      <c r="D390" s="310" t="s">
        <v>95</v>
      </c>
      <c r="E390" s="20" t="s">
        <v>19</v>
      </c>
      <c r="F390" s="311">
        <v>0</v>
      </c>
      <c r="G390" s="41"/>
      <c r="H390" s="47"/>
    </row>
    <row r="391" s="2" customFormat="1" ht="16.8" customHeight="1">
      <c r="A391" s="41"/>
      <c r="B391" s="47"/>
      <c r="C391" s="310" t="s">
        <v>19</v>
      </c>
      <c r="D391" s="310" t="s">
        <v>688</v>
      </c>
      <c r="E391" s="20" t="s">
        <v>19</v>
      </c>
      <c r="F391" s="311">
        <v>18.352</v>
      </c>
      <c r="G391" s="41"/>
      <c r="H391" s="47"/>
    </row>
    <row r="392" s="2" customFormat="1" ht="16.8" customHeight="1">
      <c r="A392" s="41"/>
      <c r="B392" s="47"/>
      <c r="C392" s="310" t="s">
        <v>19</v>
      </c>
      <c r="D392" s="310" t="s">
        <v>689</v>
      </c>
      <c r="E392" s="20" t="s">
        <v>19</v>
      </c>
      <c r="F392" s="311">
        <v>1.1839999999999999</v>
      </c>
      <c r="G392" s="41"/>
      <c r="H392" s="47"/>
    </row>
    <row r="393" s="2" customFormat="1" ht="16.8" customHeight="1">
      <c r="A393" s="41"/>
      <c r="B393" s="47"/>
      <c r="C393" s="310" t="s">
        <v>19</v>
      </c>
      <c r="D393" s="310" t="s">
        <v>690</v>
      </c>
      <c r="E393" s="20" t="s">
        <v>19</v>
      </c>
      <c r="F393" s="311">
        <v>32.137</v>
      </c>
      <c r="G393" s="41"/>
      <c r="H393" s="47"/>
    </row>
    <row r="394" s="2" customFormat="1" ht="16.8" customHeight="1">
      <c r="A394" s="41"/>
      <c r="B394" s="47"/>
      <c r="C394" s="310" t="s">
        <v>19</v>
      </c>
      <c r="D394" s="310" t="s">
        <v>691</v>
      </c>
      <c r="E394" s="20" t="s">
        <v>19</v>
      </c>
      <c r="F394" s="311">
        <v>-0.84299999999999997</v>
      </c>
      <c r="G394" s="41"/>
      <c r="H394" s="47"/>
    </row>
    <row r="395" s="2" customFormat="1" ht="16.8" customHeight="1">
      <c r="A395" s="41"/>
      <c r="B395" s="47"/>
      <c r="C395" s="310" t="s">
        <v>19</v>
      </c>
      <c r="D395" s="310" t="s">
        <v>692</v>
      </c>
      <c r="E395" s="20" t="s">
        <v>19</v>
      </c>
      <c r="F395" s="311">
        <v>4.5999999999999996</v>
      </c>
      <c r="G395" s="41"/>
      <c r="H395" s="47"/>
    </row>
    <row r="396" s="2" customFormat="1" ht="16.8" customHeight="1">
      <c r="A396" s="41"/>
      <c r="B396" s="47"/>
      <c r="C396" s="310" t="s">
        <v>19</v>
      </c>
      <c r="D396" s="310" t="s">
        <v>693</v>
      </c>
      <c r="E396" s="20" t="s">
        <v>19</v>
      </c>
      <c r="F396" s="311">
        <v>8.2680000000000007</v>
      </c>
      <c r="G396" s="41"/>
      <c r="H396" s="47"/>
    </row>
    <row r="397" s="2" customFormat="1" ht="16.8" customHeight="1">
      <c r="A397" s="41"/>
      <c r="B397" s="47"/>
      <c r="C397" s="310" t="s">
        <v>19</v>
      </c>
      <c r="D397" s="310" t="s">
        <v>694</v>
      </c>
      <c r="E397" s="20" t="s">
        <v>19</v>
      </c>
      <c r="F397" s="311">
        <v>0</v>
      </c>
      <c r="G397" s="41"/>
      <c r="H397" s="47"/>
    </row>
    <row r="398" s="2" customFormat="1" ht="16.8" customHeight="1">
      <c r="A398" s="41"/>
      <c r="B398" s="47"/>
      <c r="C398" s="310" t="s">
        <v>19</v>
      </c>
      <c r="D398" s="310" t="s">
        <v>695</v>
      </c>
      <c r="E398" s="20" t="s">
        <v>19</v>
      </c>
      <c r="F398" s="311">
        <v>6.0060000000000002</v>
      </c>
      <c r="G398" s="41"/>
      <c r="H398" s="47"/>
    </row>
    <row r="399" s="2" customFormat="1" ht="16.8" customHeight="1">
      <c r="A399" s="41"/>
      <c r="B399" s="47"/>
      <c r="C399" s="310" t="s">
        <v>19</v>
      </c>
      <c r="D399" s="310" t="s">
        <v>696</v>
      </c>
      <c r="E399" s="20" t="s">
        <v>19</v>
      </c>
      <c r="F399" s="311">
        <v>13.048</v>
      </c>
      <c r="G399" s="41"/>
      <c r="H399" s="47"/>
    </row>
    <row r="400" s="2" customFormat="1" ht="16.8" customHeight="1">
      <c r="A400" s="41"/>
      <c r="B400" s="47"/>
      <c r="C400" s="310" t="s">
        <v>290</v>
      </c>
      <c r="D400" s="310" t="s">
        <v>320</v>
      </c>
      <c r="E400" s="20" t="s">
        <v>19</v>
      </c>
      <c r="F400" s="311">
        <v>117.119</v>
      </c>
      <c r="G400" s="41"/>
      <c r="H400" s="47"/>
    </row>
    <row r="401" s="2" customFormat="1" ht="16.8" customHeight="1">
      <c r="A401" s="41"/>
      <c r="B401" s="47"/>
      <c r="C401" s="312" t="s">
        <v>1321</v>
      </c>
      <c r="D401" s="41"/>
      <c r="E401" s="41"/>
      <c r="F401" s="41"/>
      <c r="G401" s="41"/>
      <c r="H401" s="47"/>
    </row>
    <row r="402" s="2" customFormat="1" ht="16.8" customHeight="1">
      <c r="A402" s="41"/>
      <c r="B402" s="47"/>
      <c r="C402" s="310" t="s">
        <v>365</v>
      </c>
      <c r="D402" s="310" t="s">
        <v>366</v>
      </c>
      <c r="E402" s="20" t="s">
        <v>268</v>
      </c>
      <c r="F402" s="311">
        <v>117.119</v>
      </c>
      <c r="G402" s="41"/>
      <c r="H402" s="47"/>
    </row>
    <row r="403" s="2" customFormat="1" ht="16.8" customHeight="1">
      <c r="A403" s="41"/>
      <c r="B403" s="47"/>
      <c r="C403" s="310" t="s">
        <v>389</v>
      </c>
      <c r="D403" s="310" t="s">
        <v>390</v>
      </c>
      <c r="E403" s="20" t="s">
        <v>274</v>
      </c>
      <c r="F403" s="311">
        <v>11.815</v>
      </c>
      <c r="G403" s="41"/>
      <c r="H403" s="47"/>
    </row>
    <row r="404" s="2" customFormat="1" ht="16.8" customHeight="1">
      <c r="A404" s="41"/>
      <c r="B404" s="47"/>
      <c r="C404" s="306" t="s">
        <v>1101</v>
      </c>
      <c r="D404" s="307" t="s">
        <v>1333</v>
      </c>
      <c r="E404" s="308" t="s">
        <v>555</v>
      </c>
      <c r="F404" s="309">
        <v>102.40000000000001</v>
      </c>
      <c r="G404" s="41"/>
      <c r="H404" s="47"/>
    </row>
    <row r="405" s="2" customFormat="1" ht="16.8" customHeight="1">
      <c r="A405" s="41"/>
      <c r="B405" s="47"/>
      <c r="C405" s="310" t="s">
        <v>19</v>
      </c>
      <c r="D405" s="310" t="s">
        <v>1099</v>
      </c>
      <c r="E405" s="20" t="s">
        <v>19</v>
      </c>
      <c r="F405" s="311">
        <v>42.979999999999997</v>
      </c>
      <c r="G405" s="41"/>
      <c r="H405" s="47"/>
    </row>
    <row r="406" s="2" customFormat="1" ht="16.8" customHeight="1">
      <c r="A406" s="41"/>
      <c r="B406" s="47"/>
      <c r="C406" s="310" t="s">
        <v>19</v>
      </c>
      <c r="D406" s="310" t="s">
        <v>1100</v>
      </c>
      <c r="E406" s="20" t="s">
        <v>19</v>
      </c>
      <c r="F406" s="311">
        <v>59.420000000000002</v>
      </c>
      <c r="G406" s="41"/>
      <c r="H406" s="47"/>
    </row>
    <row r="407" s="2" customFormat="1" ht="16.8" customHeight="1">
      <c r="A407" s="41"/>
      <c r="B407" s="47"/>
      <c r="C407" s="310" t="s">
        <v>1101</v>
      </c>
      <c r="D407" s="310" t="s">
        <v>320</v>
      </c>
      <c r="E407" s="20" t="s">
        <v>19</v>
      </c>
      <c r="F407" s="311">
        <v>102.40000000000001</v>
      </c>
      <c r="G407" s="41"/>
      <c r="H407" s="47"/>
    </row>
    <row r="408" s="2" customFormat="1" ht="16.8" customHeight="1">
      <c r="A408" s="41"/>
      <c r="B408" s="47"/>
      <c r="C408" s="306" t="s">
        <v>1109</v>
      </c>
      <c r="D408" s="307" t="s">
        <v>1334</v>
      </c>
      <c r="E408" s="308" t="s">
        <v>555</v>
      </c>
      <c r="F408" s="309">
        <v>112.56</v>
      </c>
      <c r="G408" s="41"/>
      <c r="H408" s="47"/>
    </row>
    <row r="409" s="2" customFormat="1" ht="16.8" customHeight="1">
      <c r="A409" s="41"/>
      <c r="B409" s="47"/>
      <c r="C409" s="310" t="s">
        <v>19</v>
      </c>
      <c r="D409" s="310" t="s">
        <v>1107</v>
      </c>
      <c r="E409" s="20" t="s">
        <v>19</v>
      </c>
      <c r="F409" s="311">
        <v>49.990000000000002</v>
      </c>
      <c r="G409" s="41"/>
      <c r="H409" s="47"/>
    </row>
    <row r="410" s="2" customFormat="1" ht="16.8" customHeight="1">
      <c r="A410" s="41"/>
      <c r="B410" s="47"/>
      <c r="C410" s="310" t="s">
        <v>19</v>
      </c>
      <c r="D410" s="310" t="s">
        <v>1108</v>
      </c>
      <c r="E410" s="20" t="s">
        <v>19</v>
      </c>
      <c r="F410" s="311">
        <v>62.57</v>
      </c>
      <c r="G410" s="41"/>
      <c r="H410" s="47"/>
    </row>
    <row r="411" s="2" customFormat="1" ht="16.8" customHeight="1">
      <c r="A411" s="41"/>
      <c r="B411" s="47"/>
      <c r="C411" s="310" t="s">
        <v>1109</v>
      </c>
      <c r="D411" s="310" t="s">
        <v>320</v>
      </c>
      <c r="E411" s="20" t="s">
        <v>19</v>
      </c>
      <c r="F411" s="311">
        <v>112.56</v>
      </c>
      <c r="G411" s="41"/>
      <c r="H411" s="47"/>
    </row>
    <row r="412" s="2" customFormat="1" ht="7.44" customHeight="1">
      <c r="A412" s="41"/>
      <c r="B412" s="168"/>
      <c r="C412" s="169"/>
      <c r="D412" s="169"/>
      <c r="E412" s="169"/>
      <c r="F412" s="169"/>
      <c r="G412" s="169"/>
      <c r="H412" s="47"/>
    </row>
    <row r="413" s="2" customFormat="1">
      <c r="A413" s="41"/>
      <c r="B413" s="41"/>
      <c r="C413" s="41"/>
      <c r="D413" s="41"/>
      <c r="E413" s="41"/>
      <c r="F413" s="41"/>
      <c r="G413" s="41"/>
      <c r="H413" s="41"/>
    </row>
  </sheetData>
  <sheetProtection sheet="1" formatColumns="0" formatRows="0" objects="1" scenarios="1" spinCount="100000" saltValue="OU+zEMqZyhoIBKt58UbTknhDVkoQjQoj7+ODu7bg6LyrvRuMSxTjz1OrE1hLsvK5aDZU4XEifL/SbhrEa+aeiQ==" hashValue="IeMW4168XazZmfu6lKAxgM51JcAplzRb1HSjOY1FgCsDYlVt6VM61T1uCFhVNYqknG2zX2DfSSOXjsKI5H7LKA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13" customWidth="1"/>
    <col min="2" max="2" width="1.667969" style="313" customWidth="1"/>
    <col min="3" max="4" width="5" style="313" customWidth="1"/>
    <col min="5" max="5" width="11.66016" style="313" customWidth="1"/>
    <col min="6" max="6" width="9.160156" style="313" customWidth="1"/>
    <col min="7" max="7" width="5" style="313" customWidth="1"/>
    <col min="8" max="8" width="77.83203" style="313" customWidth="1"/>
    <col min="9" max="10" width="20" style="313" customWidth="1"/>
    <col min="11" max="11" width="1.667969" style="313" customWidth="1"/>
  </cols>
  <sheetData>
    <row r="1" s="1" customFormat="1" ht="37.5" customHeight="1"/>
    <row r="2" s="1" customFormat="1" ht="7.5" customHeight="1">
      <c r="B2" s="314"/>
      <c r="C2" s="315"/>
      <c r="D2" s="315"/>
      <c r="E2" s="315"/>
      <c r="F2" s="315"/>
      <c r="G2" s="315"/>
      <c r="H2" s="315"/>
      <c r="I2" s="315"/>
      <c r="J2" s="315"/>
      <c r="K2" s="316"/>
    </row>
    <row r="3" s="17" customFormat="1" ht="45" customHeight="1">
      <c r="B3" s="317"/>
      <c r="C3" s="318" t="s">
        <v>1335</v>
      </c>
      <c r="D3" s="318"/>
      <c r="E3" s="318"/>
      <c r="F3" s="318"/>
      <c r="G3" s="318"/>
      <c r="H3" s="318"/>
      <c r="I3" s="318"/>
      <c r="J3" s="318"/>
      <c r="K3" s="319"/>
    </row>
    <row r="4" s="1" customFormat="1" ht="25.5" customHeight="1">
      <c r="B4" s="320"/>
      <c r="C4" s="321" t="s">
        <v>1336</v>
      </c>
      <c r="D4" s="321"/>
      <c r="E4" s="321"/>
      <c r="F4" s="321"/>
      <c r="G4" s="321"/>
      <c r="H4" s="321"/>
      <c r="I4" s="321"/>
      <c r="J4" s="321"/>
      <c r="K4" s="322"/>
    </row>
    <row r="5" s="1" customFormat="1" ht="5.25" customHeight="1">
      <c r="B5" s="320"/>
      <c r="C5" s="323"/>
      <c r="D5" s="323"/>
      <c r="E5" s="323"/>
      <c r="F5" s="323"/>
      <c r="G5" s="323"/>
      <c r="H5" s="323"/>
      <c r="I5" s="323"/>
      <c r="J5" s="323"/>
      <c r="K5" s="322"/>
    </row>
    <row r="6" s="1" customFormat="1" ht="15" customHeight="1">
      <c r="B6" s="320"/>
      <c r="C6" s="324" t="s">
        <v>1337</v>
      </c>
      <c r="D6" s="324"/>
      <c r="E6" s="324"/>
      <c r="F6" s="324"/>
      <c r="G6" s="324"/>
      <c r="H6" s="324"/>
      <c r="I6" s="324"/>
      <c r="J6" s="324"/>
      <c r="K6" s="322"/>
    </row>
    <row r="7" s="1" customFormat="1" ht="15" customHeight="1">
      <c r="B7" s="325"/>
      <c r="C7" s="324" t="s">
        <v>1338</v>
      </c>
      <c r="D7" s="324"/>
      <c r="E7" s="324"/>
      <c r="F7" s="324"/>
      <c r="G7" s="324"/>
      <c r="H7" s="324"/>
      <c r="I7" s="324"/>
      <c r="J7" s="324"/>
      <c r="K7" s="322"/>
    </row>
    <row r="8" s="1" customFormat="1" ht="12.75" customHeight="1">
      <c r="B8" s="325"/>
      <c r="C8" s="324"/>
      <c r="D8" s="324"/>
      <c r="E8" s="324"/>
      <c r="F8" s="324"/>
      <c r="G8" s="324"/>
      <c r="H8" s="324"/>
      <c r="I8" s="324"/>
      <c r="J8" s="324"/>
      <c r="K8" s="322"/>
    </row>
    <row r="9" s="1" customFormat="1" ht="15" customHeight="1">
      <c r="B9" s="325"/>
      <c r="C9" s="324" t="s">
        <v>1339</v>
      </c>
      <c r="D9" s="324"/>
      <c r="E9" s="324"/>
      <c r="F9" s="324"/>
      <c r="G9" s="324"/>
      <c r="H9" s="324"/>
      <c r="I9" s="324"/>
      <c r="J9" s="324"/>
      <c r="K9" s="322"/>
    </row>
    <row r="10" s="1" customFormat="1" ht="15" customHeight="1">
      <c r="B10" s="325"/>
      <c r="C10" s="324"/>
      <c r="D10" s="324" t="s">
        <v>1340</v>
      </c>
      <c r="E10" s="324"/>
      <c r="F10" s="324"/>
      <c r="G10" s="324"/>
      <c r="H10" s="324"/>
      <c r="I10" s="324"/>
      <c r="J10" s="324"/>
      <c r="K10" s="322"/>
    </row>
    <row r="11" s="1" customFormat="1" ht="15" customHeight="1">
      <c r="B11" s="325"/>
      <c r="C11" s="326"/>
      <c r="D11" s="324" t="s">
        <v>1341</v>
      </c>
      <c r="E11" s="324"/>
      <c r="F11" s="324"/>
      <c r="G11" s="324"/>
      <c r="H11" s="324"/>
      <c r="I11" s="324"/>
      <c r="J11" s="324"/>
      <c r="K11" s="322"/>
    </row>
    <row r="12" s="1" customFormat="1" ht="15" customHeight="1">
      <c r="B12" s="325"/>
      <c r="C12" s="326"/>
      <c r="D12" s="324"/>
      <c r="E12" s="324"/>
      <c r="F12" s="324"/>
      <c r="G12" s="324"/>
      <c r="H12" s="324"/>
      <c r="I12" s="324"/>
      <c r="J12" s="324"/>
      <c r="K12" s="322"/>
    </row>
    <row r="13" s="1" customFormat="1" ht="15" customHeight="1">
      <c r="B13" s="325"/>
      <c r="C13" s="326"/>
      <c r="D13" s="327" t="s">
        <v>1342</v>
      </c>
      <c r="E13" s="324"/>
      <c r="F13" s="324"/>
      <c r="G13" s="324"/>
      <c r="H13" s="324"/>
      <c r="I13" s="324"/>
      <c r="J13" s="324"/>
      <c r="K13" s="322"/>
    </row>
    <row r="14" s="1" customFormat="1" ht="12.75" customHeight="1">
      <c r="B14" s="325"/>
      <c r="C14" s="326"/>
      <c r="D14" s="326"/>
      <c r="E14" s="326"/>
      <c r="F14" s="326"/>
      <c r="G14" s="326"/>
      <c r="H14" s="326"/>
      <c r="I14" s="326"/>
      <c r="J14" s="326"/>
      <c r="K14" s="322"/>
    </row>
    <row r="15" s="1" customFormat="1" ht="15" customHeight="1">
      <c r="B15" s="325"/>
      <c r="C15" s="326"/>
      <c r="D15" s="324" t="s">
        <v>1343</v>
      </c>
      <c r="E15" s="324"/>
      <c r="F15" s="324"/>
      <c r="G15" s="324"/>
      <c r="H15" s="324"/>
      <c r="I15" s="324"/>
      <c r="J15" s="324"/>
      <c r="K15" s="322"/>
    </row>
    <row r="16" s="1" customFormat="1" ht="15" customHeight="1">
      <c r="B16" s="325"/>
      <c r="C16" s="326"/>
      <c r="D16" s="324" t="s">
        <v>1344</v>
      </c>
      <c r="E16" s="324"/>
      <c r="F16" s="324"/>
      <c r="G16" s="324"/>
      <c r="H16" s="324"/>
      <c r="I16" s="324"/>
      <c r="J16" s="324"/>
      <c r="K16" s="322"/>
    </row>
    <row r="17" s="1" customFormat="1" ht="15" customHeight="1">
      <c r="B17" s="325"/>
      <c r="C17" s="326"/>
      <c r="D17" s="324" t="s">
        <v>1345</v>
      </c>
      <c r="E17" s="324"/>
      <c r="F17" s="324"/>
      <c r="G17" s="324"/>
      <c r="H17" s="324"/>
      <c r="I17" s="324"/>
      <c r="J17" s="324"/>
      <c r="K17" s="322"/>
    </row>
    <row r="18" s="1" customFormat="1" ht="15" customHeight="1">
      <c r="B18" s="325"/>
      <c r="C18" s="326"/>
      <c r="D18" s="326"/>
      <c r="E18" s="328" t="s">
        <v>89</v>
      </c>
      <c r="F18" s="324" t="s">
        <v>1346</v>
      </c>
      <c r="G18" s="324"/>
      <c r="H18" s="324"/>
      <c r="I18" s="324"/>
      <c r="J18" s="324"/>
      <c r="K18" s="322"/>
    </row>
    <row r="19" s="1" customFormat="1" ht="15" customHeight="1">
      <c r="B19" s="325"/>
      <c r="C19" s="326"/>
      <c r="D19" s="326"/>
      <c r="E19" s="328" t="s">
        <v>1347</v>
      </c>
      <c r="F19" s="324" t="s">
        <v>1348</v>
      </c>
      <c r="G19" s="324"/>
      <c r="H19" s="324"/>
      <c r="I19" s="324"/>
      <c r="J19" s="324"/>
      <c r="K19" s="322"/>
    </row>
    <row r="20" s="1" customFormat="1" ht="15" customHeight="1">
      <c r="B20" s="325"/>
      <c r="C20" s="326"/>
      <c r="D20" s="326"/>
      <c r="E20" s="328" t="s">
        <v>83</v>
      </c>
      <c r="F20" s="324" t="s">
        <v>1349</v>
      </c>
      <c r="G20" s="324"/>
      <c r="H20" s="324"/>
      <c r="I20" s="324"/>
      <c r="J20" s="324"/>
      <c r="K20" s="322"/>
    </row>
    <row r="21" s="1" customFormat="1" ht="15" customHeight="1">
      <c r="B21" s="325"/>
      <c r="C21" s="326"/>
      <c r="D21" s="326"/>
      <c r="E21" s="328" t="s">
        <v>108</v>
      </c>
      <c r="F21" s="324" t="s">
        <v>109</v>
      </c>
      <c r="G21" s="324"/>
      <c r="H21" s="324"/>
      <c r="I21" s="324"/>
      <c r="J21" s="324"/>
      <c r="K21" s="322"/>
    </row>
    <row r="22" s="1" customFormat="1" ht="15" customHeight="1">
      <c r="B22" s="325"/>
      <c r="C22" s="326"/>
      <c r="D22" s="326"/>
      <c r="E22" s="328" t="s">
        <v>135</v>
      </c>
      <c r="F22" s="324" t="s">
        <v>136</v>
      </c>
      <c r="G22" s="324"/>
      <c r="H22" s="324"/>
      <c r="I22" s="324"/>
      <c r="J22" s="324"/>
      <c r="K22" s="322"/>
    </row>
    <row r="23" s="1" customFormat="1" ht="15" customHeight="1">
      <c r="B23" s="325"/>
      <c r="C23" s="326"/>
      <c r="D23" s="326"/>
      <c r="E23" s="328" t="s">
        <v>97</v>
      </c>
      <c r="F23" s="324" t="s">
        <v>1350</v>
      </c>
      <c r="G23" s="324"/>
      <c r="H23" s="324"/>
      <c r="I23" s="324"/>
      <c r="J23" s="324"/>
      <c r="K23" s="322"/>
    </row>
    <row r="24" s="1" customFormat="1" ht="12.75" customHeight="1">
      <c r="B24" s="325"/>
      <c r="C24" s="326"/>
      <c r="D24" s="326"/>
      <c r="E24" s="326"/>
      <c r="F24" s="326"/>
      <c r="G24" s="326"/>
      <c r="H24" s="326"/>
      <c r="I24" s="326"/>
      <c r="J24" s="326"/>
      <c r="K24" s="322"/>
    </row>
    <row r="25" s="1" customFormat="1" ht="15" customHeight="1">
      <c r="B25" s="325"/>
      <c r="C25" s="324" t="s">
        <v>1351</v>
      </c>
      <c r="D25" s="324"/>
      <c r="E25" s="324"/>
      <c r="F25" s="324"/>
      <c r="G25" s="324"/>
      <c r="H25" s="324"/>
      <c r="I25" s="324"/>
      <c r="J25" s="324"/>
      <c r="K25" s="322"/>
    </row>
    <row r="26" s="1" customFormat="1" ht="15" customHeight="1">
      <c r="B26" s="325"/>
      <c r="C26" s="324" t="s">
        <v>1352</v>
      </c>
      <c r="D26" s="324"/>
      <c r="E26" s="324"/>
      <c r="F26" s="324"/>
      <c r="G26" s="324"/>
      <c r="H26" s="324"/>
      <c r="I26" s="324"/>
      <c r="J26" s="324"/>
      <c r="K26" s="322"/>
    </row>
    <row r="27" s="1" customFormat="1" ht="15" customHeight="1">
      <c r="B27" s="325"/>
      <c r="C27" s="324"/>
      <c r="D27" s="324" t="s">
        <v>1353</v>
      </c>
      <c r="E27" s="324"/>
      <c r="F27" s="324"/>
      <c r="G27" s="324"/>
      <c r="H27" s="324"/>
      <c r="I27" s="324"/>
      <c r="J27" s="324"/>
      <c r="K27" s="322"/>
    </row>
    <row r="28" s="1" customFormat="1" ht="15" customHeight="1">
      <c r="B28" s="325"/>
      <c r="C28" s="326"/>
      <c r="D28" s="324" t="s">
        <v>1354</v>
      </c>
      <c r="E28" s="324"/>
      <c r="F28" s="324"/>
      <c r="G28" s="324"/>
      <c r="H28" s="324"/>
      <c r="I28" s="324"/>
      <c r="J28" s="324"/>
      <c r="K28" s="322"/>
    </row>
    <row r="29" s="1" customFormat="1" ht="12.75" customHeight="1">
      <c r="B29" s="325"/>
      <c r="C29" s="326"/>
      <c r="D29" s="326"/>
      <c r="E29" s="326"/>
      <c r="F29" s="326"/>
      <c r="G29" s="326"/>
      <c r="H29" s="326"/>
      <c r="I29" s="326"/>
      <c r="J29" s="326"/>
      <c r="K29" s="322"/>
    </row>
    <row r="30" s="1" customFormat="1" ht="15" customHeight="1">
      <c r="B30" s="325"/>
      <c r="C30" s="326"/>
      <c r="D30" s="324" t="s">
        <v>1355</v>
      </c>
      <c r="E30" s="324"/>
      <c r="F30" s="324"/>
      <c r="G30" s="324"/>
      <c r="H30" s="324"/>
      <c r="I30" s="324"/>
      <c r="J30" s="324"/>
      <c r="K30" s="322"/>
    </row>
    <row r="31" s="1" customFormat="1" ht="15" customHeight="1">
      <c r="B31" s="325"/>
      <c r="C31" s="326"/>
      <c r="D31" s="324" t="s">
        <v>1356</v>
      </c>
      <c r="E31" s="324"/>
      <c r="F31" s="324"/>
      <c r="G31" s="324"/>
      <c r="H31" s="324"/>
      <c r="I31" s="324"/>
      <c r="J31" s="324"/>
      <c r="K31" s="322"/>
    </row>
    <row r="32" s="1" customFormat="1" ht="12.75" customHeight="1">
      <c r="B32" s="325"/>
      <c r="C32" s="326"/>
      <c r="D32" s="326"/>
      <c r="E32" s="326"/>
      <c r="F32" s="326"/>
      <c r="G32" s="326"/>
      <c r="H32" s="326"/>
      <c r="I32" s="326"/>
      <c r="J32" s="326"/>
      <c r="K32" s="322"/>
    </row>
    <row r="33" s="1" customFormat="1" ht="15" customHeight="1">
      <c r="B33" s="325"/>
      <c r="C33" s="326"/>
      <c r="D33" s="324" t="s">
        <v>1357</v>
      </c>
      <c r="E33" s="324"/>
      <c r="F33" s="324"/>
      <c r="G33" s="324"/>
      <c r="H33" s="324"/>
      <c r="I33" s="324"/>
      <c r="J33" s="324"/>
      <c r="K33" s="322"/>
    </row>
    <row r="34" s="1" customFormat="1" ht="15" customHeight="1">
      <c r="B34" s="325"/>
      <c r="C34" s="326"/>
      <c r="D34" s="324" t="s">
        <v>1358</v>
      </c>
      <c r="E34" s="324"/>
      <c r="F34" s="324"/>
      <c r="G34" s="324"/>
      <c r="H34" s="324"/>
      <c r="I34" s="324"/>
      <c r="J34" s="324"/>
      <c r="K34" s="322"/>
    </row>
    <row r="35" s="1" customFormat="1" ht="15" customHeight="1">
      <c r="B35" s="325"/>
      <c r="C35" s="326"/>
      <c r="D35" s="324" t="s">
        <v>1359</v>
      </c>
      <c r="E35" s="324"/>
      <c r="F35" s="324"/>
      <c r="G35" s="324"/>
      <c r="H35" s="324"/>
      <c r="I35" s="324"/>
      <c r="J35" s="324"/>
      <c r="K35" s="322"/>
    </row>
    <row r="36" s="1" customFormat="1" ht="15" customHeight="1">
      <c r="B36" s="325"/>
      <c r="C36" s="326"/>
      <c r="D36" s="324"/>
      <c r="E36" s="327" t="s">
        <v>123</v>
      </c>
      <c r="F36" s="324"/>
      <c r="G36" s="324" t="s">
        <v>1360</v>
      </c>
      <c r="H36" s="324"/>
      <c r="I36" s="324"/>
      <c r="J36" s="324"/>
      <c r="K36" s="322"/>
    </row>
    <row r="37" s="1" customFormat="1" ht="30.75" customHeight="1">
      <c r="B37" s="325"/>
      <c r="C37" s="326"/>
      <c r="D37" s="324"/>
      <c r="E37" s="327" t="s">
        <v>1361</v>
      </c>
      <c r="F37" s="324"/>
      <c r="G37" s="324" t="s">
        <v>1362</v>
      </c>
      <c r="H37" s="324"/>
      <c r="I37" s="324"/>
      <c r="J37" s="324"/>
      <c r="K37" s="322"/>
    </row>
    <row r="38" s="1" customFormat="1" ht="15" customHeight="1">
      <c r="B38" s="325"/>
      <c r="C38" s="326"/>
      <c r="D38" s="324"/>
      <c r="E38" s="327" t="s">
        <v>57</v>
      </c>
      <c r="F38" s="324"/>
      <c r="G38" s="324" t="s">
        <v>1363</v>
      </c>
      <c r="H38" s="324"/>
      <c r="I38" s="324"/>
      <c r="J38" s="324"/>
      <c r="K38" s="322"/>
    </row>
    <row r="39" s="1" customFormat="1" ht="15" customHeight="1">
      <c r="B39" s="325"/>
      <c r="C39" s="326"/>
      <c r="D39" s="324"/>
      <c r="E39" s="327" t="s">
        <v>58</v>
      </c>
      <c r="F39" s="324"/>
      <c r="G39" s="324" t="s">
        <v>1364</v>
      </c>
      <c r="H39" s="324"/>
      <c r="I39" s="324"/>
      <c r="J39" s="324"/>
      <c r="K39" s="322"/>
    </row>
    <row r="40" s="1" customFormat="1" ht="15" customHeight="1">
      <c r="B40" s="325"/>
      <c r="C40" s="326"/>
      <c r="D40" s="324"/>
      <c r="E40" s="327" t="s">
        <v>124</v>
      </c>
      <c r="F40" s="324"/>
      <c r="G40" s="324" t="s">
        <v>1365</v>
      </c>
      <c r="H40" s="324"/>
      <c r="I40" s="324"/>
      <c r="J40" s="324"/>
      <c r="K40" s="322"/>
    </row>
    <row r="41" s="1" customFormat="1" ht="15" customHeight="1">
      <c r="B41" s="325"/>
      <c r="C41" s="326"/>
      <c r="D41" s="324"/>
      <c r="E41" s="327" t="s">
        <v>125</v>
      </c>
      <c r="F41" s="324"/>
      <c r="G41" s="324" t="s">
        <v>1366</v>
      </c>
      <c r="H41" s="324"/>
      <c r="I41" s="324"/>
      <c r="J41" s="324"/>
      <c r="K41" s="322"/>
    </row>
    <row r="42" s="1" customFormat="1" ht="15" customHeight="1">
      <c r="B42" s="325"/>
      <c r="C42" s="326"/>
      <c r="D42" s="324"/>
      <c r="E42" s="327" t="s">
        <v>1367</v>
      </c>
      <c r="F42" s="324"/>
      <c r="G42" s="324" t="s">
        <v>1368</v>
      </c>
      <c r="H42" s="324"/>
      <c r="I42" s="324"/>
      <c r="J42" s="324"/>
      <c r="K42" s="322"/>
    </row>
    <row r="43" s="1" customFormat="1" ht="15" customHeight="1">
      <c r="B43" s="325"/>
      <c r="C43" s="326"/>
      <c r="D43" s="324"/>
      <c r="E43" s="327"/>
      <c r="F43" s="324"/>
      <c r="G43" s="324" t="s">
        <v>1369</v>
      </c>
      <c r="H43" s="324"/>
      <c r="I43" s="324"/>
      <c r="J43" s="324"/>
      <c r="K43" s="322"/>
    </row>
    <row r="44" s="1" customFormat="1" ht="15" customHeight="1">
      <c r="B44" s="325"/>
      <c r="C44" s="326"/>
      <c r="D44" s="324"/>
      <c r="E44" s="327" t="s">
        <v>1370</v>
      </c>
      <c r="F44" s="324"/>
      <c r="G44" s="324" t="s">
        <v>1371</v>
      </c>
      <c r="H44" s="324"/>
      <c r="I44" s="324"/>
      <c r="J44" s="324"/>
      <c r="K44" s="322"/>
    </row>
    <row r="45" s="1" customFormat="1" ht="15" customHeight="1">
      <c r="B45" s="325"/>
      <c r="C45" s="326"/>
      <c r="D45" s="324"/>
      <c r="E45" s="327" t="s">
        <v>127</v>
      </c>
      <c r="F45" s="324"/>
      <c r="G45" s="324" t="s">
        <v>1372</v>
      </c>
      <c r="H45" s="324"/>
      <c r="I45" s="324"/>
      <c r="J45" s="324"/>
      <c r="K45" s="322"/>
    </row>
    <row r="46" s="1" customFormat="1" ht="12.75" customHeight="1">
      <c r="B46" s="325"/>
      <c r="C46" s="326"/>
      <c r="D46" s="324"/>
      <c r="E46" s="324"/>
      <c r="F46" s="324"/>
      <c r="G46" s="324"/>
      <c r="H46" s="324"/>
      <c r="I46" s="324"/>
      <c r="J46" s="324"/>
      <c r="K46" s="322"/>
    </row>
    <row r="47" s="1" customFormat="1" ht="15" customHeight="1">
      <c r="B47" s="325"/>
      <c r="C47" s="326"/>
      <c r="D47" s="324" t="s">
        <v>1373</v>
      </c>
      <c r="E47" s="324"/>
      <c r="F47" s="324"/>
      <c r="G47" s="324"/>
      <c r="H47" s="324"/>
      <c r="I47" s="324"/>
      <c r="J47" s="324"/>
      <c r="K47" s="322"/>
    </row>
    <row r="48" s="1" customFormat="1" ht="15" customHeight="1">
      <c r="B48" s="325"/>
      <c r="C48" s="326"/>
      <c r="D48" s="326"/>
      <c r="E48" s="324" t="s">
        <v>1374</v>
      </c>
      <c r="F48" s="324"/>
      <c r="G48" s="324"/>
      <c r="H48" s="324"/>
      <c r="I48" s="324"/>
      <c r="J48" s="324"/>
      <c r="K48" s="322"/>
    </row>
    <row r="49" s="1" customFormat="1" ht="15" customHeight="1">
      <c r="B49" s="325"/>
      <c r="C49" s="326"/>
      <c r="D49" s="326"/>
      <c r="E49" s="324" t="s">
        <v>1375</v>
      </c>
      <c r="F49" s="324"/>
      <c r="G49" s="324"/>
      <c r="H49" s="324"/>
      <c r="I49" s="324"/>
      <c r="J49" s="324"/>
      <c r="K49" s="322"/>
    </row>
    <row r="50" s="1" customFormat="1" ht="15" customHeight="1">
      <c r="B50" s="325"/>
      <c r="C50" s="326"/>
      <c r="D50" s="326"/>
      <c r="E50" s="324" t="s">
        <v>1376</v>
      </c>
      <c r="F50" s="324"/>
      <c r="G50" s="324"/>
      <c r="H50" s="324"/>
      <c r="I50" s="324"/>
      <c r="J50" s="324"/>
      <c r="K50" s="322"/>
    </row>
    <row r="51" s="1" customFormat="1" ht="15" customHeight="1">
      <c r="B51" s="325"/>
      <c r="C51" s="326"/>
      <c r="D51" s="324" t="s">
        <v>1377</v>
      </c>
      <c r="E51" s="324"/>
      <c r="F51" s="324"/>
      <c r="G51" s="324"/>
      <c r="H51" s="324"/>
      <c r="I51" s="324"/>
      <c r="J51" s="324"/>
      <c r="K51" s="322"/>
    </row>
    <row r="52" s="1" customFormat="1" ht="25.5" customHeight="1">
      <c r="B52" s="320"/>
      <c r="C52" s="321" t="s">
        <v>1378</v>
      </c>
      <c r="D52" s="321"/>
      <c r="E52" s="321"/>
      <c r="F52" s="321"/>
      <c r="G52" s="321"/>
      <c r="H52" s="321"/>
      <c r="I52" s="321"/>
      <c r="J52" s="321"/>
      <c r="K52" s="322"/>
    </row>
    <row r="53" s="1" customFormat="1" ht="5.25" customHeight="1">
      <c r="B53" s="320"/>
      <c r="C53" s="323"/>
      <c r="D53" s="323"/>
      <c r="E53" s="323"/>
      <c r="F53" s="323"/>
      <c r="G53" s="323"/>
      <c r="H53" s="323"/>
      <c r="I53" s="323"/>
      <c r="J53" s="323"/>
      <c r="K53" s="322"/>
    </row>
    <row r="54" s="1" customFormat="1" ht="15" customHeight="1">
      <c r="B54" s="320"/>
      <c r="C54" s="324" t="s">
        <v>1379</v>
      </c>
      <c r="D54" s="324"/>
      <c r="E54" s="324"/>
      <c r="F54" s="324"/>
      <c r="G54" s="324"/>
      <c r="H54" s="324"/>
      <c r="I54" s="324"/>
      <c r="J54" s="324"/>
      <c r="K54" s="322"/>
    </row>
    <row r="55" s="1" customFormat="1" ht="15" customHeight="1">
      <c r="B55" s="320"/>
      <c r="C55" s="324" t="s">
        <v>1380</v>
      </c>
      <c r="D55" s="324"/>
      <c r="E55" s="324"/>
      <c r="F55" s="324"/>
      <c r="G55" s="324"/>
      <c r="H55" s="324"/>
      <c r="I55" s="324"/>
      <c r="J55" s="324"/>
      <c r="K55" s="322"/>
    </row>
    <row r="56" s="1" customFormat="1" ht="12.75" customHeight="1">
      <c r="B56" s="320"/>
      <c r="C56" s="324"/>
      <c r="D56" s="324"/>
      <c r="E56" s="324"/>
      <c r="F56" s="324"/>
      <c r="G56" s="324"/>
      <c r="H56" s="324"/>
      <c r="I56" s="324"/>
      <c r="J56" s="324"/>
      <c r="K56" s="322"/>
    </row>
    <row r="57" s="1" customFormat="1" ht="15" customHeight="1">
      <c r="B57" s="320"/>
      <c r="C57" s="324" t="s">
        <v>1381</v>
      </c>
      <c r="D57" s="324"/>
      <c r="E57" s="324"/>
      <c r="F57" s="324"/>
      <c r="G57" s="324"/>
      <c r="H57" s="324"/>
      <c r="I57" s="324"/>
      <c r="J57" s="324"/>
      <c r="K57" s="322"/>
    </row>
    <row r="58" s="1" customFormat="1" ht="15" customHeight="1">
      <c r="B58" s="320"/>
      <c r="C58" s="326"/>
      <c r="D58" s="324" t="s">
        <v>1382</v>
      </c>
      <c r="E58" s="324"/>
      <c r="F58" s="324"/>
      <c r="G58" s="324"/>
      <c r="H58" s="324"/>
      <c r="I58" s="324"/>
      <c r="J58" s="324"/>
      <c r="K58" s="322"/>
    </row>
    <row r="59" s="1" customFormat="1" ht="15" customHeight="1">
      <c r="B59" s="320"/>
      <c r="C59" s="326"/>
      <c r="D59" s="324" t="s">
        <v>1383</v>
      </c>
      <c r="E59" s="324"/>
      <c r="F59" s="324"/>
      <c r="G59" s="324"/>
      <c r="H59" s="324"/>
      <c r="I59" s="324"/>
      <c r="J59" s="324"/>
      <c r="K59" s="322"/>
    </row>
    <row r="60" s="1" customFormat="1" ht="15" customHeight="1">
      <c r="B60" s="320"/>
      <c r="C60" s="326"/>
      <c r="D60" s="324" t="s">
        <v>1384</v>
      </c>
      <c r="E60" s="324"/>
      <c r="F60" s="324"/>
      <c r="G60" s="324"/>
      <c r="H60" s="324"/>
      <c r="I60" s="324"/>
      <c r="J60" s="324"/>
      <c r="K60" s="322"/>
    </row>
    <row r="61" s="1" customFormat="1" ht="15" customHeight="1">
      <c r="B61" s="320"/>
      <c r="C61" s="326"/>
      <c r="D61" s="324" t="s">
        <v>1385</v>
      </c>
      <c r="E61" s="324"/>
      <c r="F61" s="324"/>
      <c r="G61" s="324"/>
      <c r="H61" s="324"/>
      <c r="I61" s="324"/>
      <c r="J61" s="324"/>
      <c r="K61" s="322"/>
    </row>
    <row r="62" s="1" customFormat="1" ht="15" customHeight="1">
      <c r="B62" s="320"/>
      <c r="C62" s="326"/>
      <c r="D62" s="329" t="s">
        <v>1386</v>
      </c>
      <c r="E62" s="329"/>
      <c r="F62" s="329"/>
      <c r="G62" s="329"/>
      <c r="H62" s="329"/>
      <c r="I62" s="329"/>
      <c r="J62" s="329"/>
      <c r="K62" s="322"/>
    </row>
    <row r="63" s="1" customFormat="1" ht="15" customHeight="1">
      <c r="B63" s="320"/>
      <c r="C63" s="326"/>
      <c r="D63" s="324" t="s">
        <v>1387</v>
      </c>
      <c r="E63" s="324"/>
      <c r="F63" s="324"/>
      <c r="G63" s="324"/>
      <c r="H63" s="324"/>
      <c r="I63" s="324"/>
      <c r="J63" s="324"/>
      <c r="K63" s="322"/>
    </row>
    <row r="64" s="1" customFormat="1" ht="12.75" customHeight="1">
      <c r="B64" s="320"/>
      <c r="C64" s="326"/>
      <c r="D64" s="326"/>
      <c r="E64" s="330"/>
      <c r="F64" s="326"/>
      <c r="G64" s="326"/>
      <c r="H64" s="326"/>
      <c r="I64" s="326"/>
      <c r="J64" s="326"/>
      <c r="K64" s="322"/>
    </row>
    <row r="65" s="1" customFormat="1" ht="15" customHeight="1">
      <c r="B65" s="320"/>
      <c r="C65" s="326"/>
      <c r="D65" s="324" t="s">
        <v>1388</v>
      </c>
      <c r="E65" s="324"/>
      <c r="F65" s="324"/>
      <c r="G65" s="324"/>
      <c r="H65" s="324"/>
      <c r="I65" s="324"/>
      <c r="J65" s="324"/>
      <c r="K65" s="322"/>
    </row>
    <row r="66" s="1" customFormat="1" ht="15" customHeight="1">
      <c r="B66" s="320"/>
      <c r="C66" s="326"/>
      <c r="D66" s="329" t="s">
        <v>1389</v>
      </c>
      <c r="E66" s="329"/>
      <c r="F66" s="329"/>
      <c r="G66" s="329"/>
      <c r="H66" s="329"/>
      <c r="I66" s="329"/>
      <c r="J66" s="329"/>
      <c r="K66" s="322"/>
    </row>
    <row r="67" s="1" customFormat="1" ht="15" customHeight="1">
      <c r="B67" s="320"/>
      <c r="C67" s="326"/>
      <c r="D67" s="324" t="s">
        <v>1390</v>
      </c>
      <c r="E67" s="324"/>
      <c r="F67" s="324"/>
      <c r="G67" s="324"/>
      <c r="H67" s="324"/>
      <c r="I67" s="324"/>
      <c r="J67" s="324"/>
      <c r="K67" s="322"/>
    </row>
    <row r="68" s="1" customFormat="1" ht="15" customHeight="1">
      <c r="B68" s="320"/>
      <c r="C68" s="326"/>
      <c r="D68" s="324" t="s">
        <v>1391</v>
      </c>
      <c r="E68" s="324"/>
      <c r="F68" s="324"/>
      <c r="G68" s="324"/>
      <c r="H68" s="324"/>
      <c r="I68" s="324"/>
      <c r="J68" s="324"/>
      <c r="K68" s="322"/>
    </row>
    <row r="69" s="1" customFormat="1" ht="15" customHeight="1">
      <c r="B69" s="320"/>
      <c r="C69" s="326"/>
      <c r="D69" s="324" t="s">
        <v>1392</v>
      </c>
      <c r="E69" s="324"/>
      <c r="F69" s="324"/>
      <c r="G69" s="324"/>
      <c r="H69" s="324"/>
      <c r="I69" s="324"/>
      <c r="J69" s="324"/>
      <c r="K69" s="322"/>
    </row>
    <row r="70" s="1" customFormat="1" ht="15" customHeight="1">
      <c r="B70" s="320"/>
      <c r="C70" s="326"/>
      <c r="D70" s="324" t="s">
        <v>1393</v>
      </c>
      <c r="E70" s="324"/>
      <c r="F70" s="324"/>
      <c r="G70" s="324"/>
      <c r="H70" s="324"/>
      <c r="I70" s="324"/>
      <c r="J70" s="324"/>
      <c r="K70" s="322"/>
    </row>
    <row r="71" s="1" customFormat="1" ht="12.75" customHeight="1">
      <c r="B71" s="331"/>
      <c r="C71" s="332"/>
      <c r="D71" s="332"/>
      <c r="E71" s="332"/>
      <c r="F71" s="332"/>
      <c r="G71" s="332"/>
      <c r="H71" s="332"/>
      <c r="I71" s="332"/>
      <c r="J71" s="332"/>
      <c r="K71" s="333"/>
    </row>
    <row r="72" s="1" customFormat="1" ht="18.75" customHeight="1">
      <c r="B72" s="334"/>
      <c r="C72" s="334"/>
      <c r="D72" s="334"/>
      <c r="E72" s="334"/>
      <c r="F72" s="334"/>
      <c r="G72" s="334"/>
      <c r="H72" s="334"/>
      <c r="I72" s="334"/>
      <c r="J72" s="334"/>
      <c r="K72" s="335"/>
    </row>
    <row r="73" s="1" customFormat="1" ht="18.75" customHeight="1">
      <c r="B73" s="335"/>
      <c r="C73" s="335"/>
      <c r="D73" s="335"/>
      <c r="E73" s="335"/>
      <c r="F73" s="335"/>
      <c r="G73" s="335"/>
      <c r="H73" s="335"/>
      <c r="I73" s="335"/>
      <c r="J73" s="335"/>
      <c r="K73" s="335"/>
    </row>
    <row r="74" s="1" customFormat="1" ht="7.5" customHeight="1">
      <c r="B74" s="336"/>
      <c r="C74" s="337"/>
      <c r="D74" s="337"/>
      <c r="E74" s="337"/>
      <c r="F74" s="337"/>
      <c r="G74" s="337"/>
      <c r="H74" s="337"/>
      <c r="I74" s="337"/>
      <c r="J74" s="337"/>
      <c r="K74" s="338"/>
    </row>
    <row r="75" s="1" customFormat="1" ht="45" customHeight="1">
      <c r="B75" s="339"/>
      <c r="C75" s="340" t="s">
        <v>1394</v>
      </c>
      <c r="D75" s="340"/>
      <c r="E75" s="340"/>
      <c r="F75" s="340"/>
      <c r="G75" s="340"/>
      <c r="H75" s="340"/>
      <c r="I75" s="340"/>
      <c r="J75" s="340"/>
      <c r="K75" s="341"/>
    </row>
    <row r="76" s="1" customFormat="1" ht="17.25" customHeight="1">
      <c r="B76" s="339"/>
      <c r="C76" s="342" t="s">
        <v>1395</v>
      </c>
      <c r="D76" s="342"/>
      <c r="E76" s="342"/>
      <c r="F76" s="342" t="s">
        <v>1396</v>
      </c>
      <c r="G76" s="343"/>
      <c r="H76" s="342" t="s">
        <v>58</v>
      </c>
      <c r="I76" s="342" t="s">
        <v>61</v>
      </c>
      <c r="J76" s="342" t="s">
        <v>1397</v>
      </c>
      <c r="K76" s="341"/>
    </row>
    <row r="77" s="1" customFormat="1" ht="17.25" customHeight="1">
      <c r="B77" s="339"/>
      <c r="C77" s="344" t="s">
        <v>1398</v>
      </c>
      <c r="D77" s="344"/>
      <c r="E77" s="344"/>
      <c r="F77" s="345" t="s">
        <v>1399</v>
      </c>
      <c r="G77" s="346"/>
      <c r="H77" s="344"/>
      <c r="I77" s="344"/>
      <c r="J77" s="344" t="s">
        <v>1400</v>
      </c>
      <c r="K77" s="341"/>
    </row>
    <row r="78" s="1" customFormat="1" ht="5.25" customHeight="1">
      <c r="B78" s="339"/>
      <c r="C78" s="347"/>
      <c r="D78" s="347"/>
      <c r="E78" s="347"/>
      <c r="F78" s="347"/>
      <c r="G78" s="348"/>
      <c r="H78" s="347"/>
      <c r="I78" s="347"/>
      <c r="J78" s="347"/>
      <c r="K78" s="341"/>
    </row>
    <row r="79" s="1" customFormat="1" ht="15" customHeight="1">
      <c r="B79" s="339"/>
      <c r="C79" s="327" t="s">
        <v>57</v>
      </c>
      <c r="D79" s="349"/>
      <c r="E79" s="349"/>
      <c r="F79" s="350" t="s">
        <v>1401</v>
      </c>
      <c r="G79" s="351"/>
      <c r="H79" s="327" t="s">
        <v>1402</v>
      </c>
      <c r="I79" s="327" t="s">
        <v>1403</v>
      </c>
      <c r="J79" s="327">
        <v>20</v>
      </c>
      <c r="K79" s="341"/>
    </row>
    <row r="80" s="1" customFormat="1" ht="15" customHeight="1">
      <c r="B80" s="339"/>
      <c r="C80" s="327" t="s">
        <v>1404</v>
      </c>
      <c r="D80" s="327"/>
      <c r="E80" s="327"/>
      <c r="F80" s="350" t="s">
        <v>1401</v>
      </c>
      <c r="G80" s="351"/>
      <c r="H80" s="327" t="s">
        <v>1405</v>
      </c>
      <c r="I80" s="327" t="s">
        <v>1403</v>
      </c>
      <c r="J80" s="327">
        <v>120</v>
      </c>
      <c r="K80" s="341"/>
    </row>
    <row r="81" s="1" customFormat="1" ht="15" customHeight="1">
      <c r="B81" s="352"/>
      <c r="C81" s="327" t="s">
        <v>1406</v>
      </c>
      <c r="D81" s="327"/>
      <c r="E81" s="327"/>
      <c r="F81" s="350" t="s">
        <v>1407</v>
      </c>
      <c r="G81" s="351"/>
      <c r="H81" s="327" t="s">
        <v>1408</v>
      </c>
      <c r="I81" s="327" t="s">
        <v>1403</v>
      </c>
      <c r="J81" s="327">
        <v>50</v>
      </c>
      <c r="K81" s="341"/>
    </row>
    <row r="82" s="1" customFormat="1" ht="15" customHeight="1">
      <c r="B82" s="352"/>
      <c r="C82" s="327" t="s">
        <v>1409</v>
      </c>
      <c r="D82" s="327"/>
      <c r="E82" s="327"/>
      <c r="F82" s="350" t="s">
        <v>1401</v>
      </c>
      <c r="G82" s="351"/>
      <c r="H82" s="327" t="s">
        <v>1410</v>
      </c>
      <c r="I82" s="327" t="s">
        <v>1411</v>
      </c>
      <c r="J82" s="327"/>
      <c r="K82" s="341"/>
    </row>
    <row r="83" s="1" customFormat="1" ht="15" customHeight="1">
      <c r="B83" s="352"/>
      <c r="C83" s="353" t="s">
        <v>1412</v>
      </c>
      <c r="D83" s="353"/>
      <c r="E83" s="353"/>
      <c r="F83" s="354" t="s">
        <v>1407</v>
      </c>
      <c r="G83" s="353"/>
      <c r="H83" s="353" t="s">
        <v>1413</v>
      </c>
      <c r="I83" s="353" t="s">
        <v>1403</v>
      </c>
      <c r="J83" s="353">
        <v>15</v>
      </c>
      <c r="K83" s="341"/>
    </row>
    <row r="84" s="1" customFormat="1" ht="15" customHeight="1">
      <c r="B84" s="352"/>
      <c r="C84" s="353" t="s">
        <v>1414</v>
      </c>
      <c r="D84" s="353"/>
      <c r="E84" s="353"/>
      <c r="F84" s="354" t="s">
        <v>1407</v>
      </c>
      <c r="G84" s="353"/>
      <c r="H84" s="353" t="s">
        <v>1415</v>
      </c>
      <c r="I84" s="353" t="s">
        <v>1403</v>
      </c>
      <c r="J84" s="353">
        <v>15</v>
      </c>
      <c r="K84" s="341"/>
    </row>
    <row r="85" s="1" customFormat="1" ht="15" customHeight="1">
      <c r="B85" s="352"/>
      <c r="C85" s="353" t="s">
        <v>1416</v>
      </c>
      <c r="D85" s="353"/>
      <c r="E85" s="353"/>
      <c r="F85" s="354" t="s">
        <v>1407</v>
      </c>
      <c r="G85" s="353"/>
      <c r="H85" s="353" t="s">
        <v>1417</v>
      </c>
      <c r="I85" s="353" t="s">
        <v>1403</v>
      </c>
      <c r="J85" s="353">
        <v>20</v>
      </c>
      <c r="K85" s="341"/>
    </row>
    <row r="86" s="1" customFormat="1" ht="15" customHeight="1">
      <c r="B86" s="352"/>
      <c r="C86" s="353" t="s">
        <v>1418</v>
      </c>
      <c r="D86" s="353"/>
      <c r="E86" s="353"/>
      <c r="F86" s="354" t="s">
        <v>1407</v>
      </c>
      <c r="G86" s="353"/>
      <c r="H86" s="353" t="s">
        <v>1419</v>
      </c>
      <c r="I86" s="353" t="s">
        <v>1403</v>
      </c>
      <c r="J86" s="353">
        <v>20</v>
      </c>
      <c r="K86" s="341"/>
    </row>
    <row r="87" s="1" customFormat="1" ht="15" customHeight="1">
      <c r="B87" s="352"/>
      <c r="C87" s="327" t="s">
        <v>1420</v>
      </c>
      <c r="D87" s="327"/>
      <c r="E87" s="327"/>
      <c r="F87" s="350" t="s">
        <v>1407</v>
      </c>
      <c r="G87" s="351"/>
      <c r="H87" s="327" t="s">
        <v>1421</v>
      </c>
      <c r="I87" s="327" t="s">
        <v>1403</v>
      </c>
      <c r="J87" s="327">
        <v>50</v>
      </c>
      <c r="K87" s="341"/>
    </row>
    <row r="88" s="1" customFormat="1" ht="15" customHeight="1">
      <c r="B88" s="352"/>
      <c r="C88" s="327" t="s">
        <v>1422</v>
      </c>
      <c r="D88" s="327"/>
      <c r="E88" s="327"/>
      <c r="F88" s="350" t="s">
        <v>1407</v>
      </c>
      <c r="G88" s="351"/>
      <c r="H88" s="327" t="s">
        <v>1423</v>
      </c>
      <c r="I88" s="327" t="s">
        <v>1403</v>
      </c>
      <c r="J88" s="327">
        <v>20</v>
      </c>
      <c r="K88" s="341"/>
    </row>
    <row r="89" s="1" customFormat="1" ht="15" customHeight="1">
      <c r="B89" s="352"/>
      <c r="C89" s="327" t="s">
        <v>1424</v>
      </c>
      <c r="D89" s="327"/>
      <c r="E89" s="327"/>
      <c r="F89" s="350" t="s">
        <v>1407</v>
      </c>
      <c r="G89" s="351"/>
      <c r="H89" s="327" t="s">
        <v>1425</v>
      </c>
      <c r="I89" s="327" t="s">
        <v>1403</v>
      </c>
      <c r="J89" s="327">
        <v>20</v>
      </c>
      <c r="K89" s="341"/>
    </row>
    <row r="90" s="1" customFormat="1" ht="15" customHeight="1">
      <c r="B90" s="352"/>
      <c r="C90" s="327" t="s">
        <v>1426</v>
      </c>
      <c r="D90" s="327"/>
      <c r="E90" s="327"/>
      <c r="F90" s="350" t="s">
        <v>1407</v>
      </c>
      <c r="G90" s="351"/>
      <c r="H90" s="327" t="s">
        <v>1427</v>
      </c>
      <c r="I90" s="327" t="s">
        <v>1403</v>
      </c>
      <c r="J90" s="327">
        <v>50</v>
      </c>
      <c r="K90" s="341"/>
    </row>
    <row r="91" s="1" customFormat="1" ht="15" customHeight="1">
      <c r="B91" s="352"/>
      <c r="C91" s="327" t="s">
        <v>1428</v>
      </c>
      <c r="D91" s="327"/>
      <c r="E91" s="327"/>
      <c r="F91" s="350" t="s">
        <v>1407</v>
      </c>
      <c r="G91" s="351"/>
      <c r="H91" s="327" t="s">
        <v>1428</v>
      </c>
      <c r="I91" s="327" t="s">
        <v>1403</v>
      </c>
      <c r="J91" s="327">
        <v>50</v>
      </c>
      <c r="K91" s="341"/>
    </row>
    <row r="92" s="1" customFormat="1" ht="15" customHeight="1">
      <c r="B92" s="352"/>
      <c r="C92" s="327" t="s">
        <v>1429</v>
      </c>
      <c r="D92" s="327"/>
      <c r="E92" s="327"/>
      <c r="F92" s="350" t="s">
        <v>1407</v>
      </c>
      <c r="G92" s="351"/>
      <c r="H92" s="327" t="s">
        <v>1430</v>
      </c>
      <c r="I92" s="327" t="s">
        <v>1403</v>
      </c>
      <c r="J92" s="327">
        <v>255</v>
      </c>
      <c r="K92" s="341"/>
    </row>
    <row r="93" s="1" customFormat="1" ht="15" customHeight="1">
      <c r="B93" s="352"/>
      <c r="C93" s="327" t="s">
        <v>1431</v>
      </c>
      <c r="D93" s="327"/>
      <c r="E93" s="327"/>
      <c r="F93" s="350" t="s">
        <v>1401</v>
      </c>
      <c r="G93" s="351"/>
      <c r="H93" s="327" t="s">
        <v>1432</v>
      </c>
      <c r="I93" s="327" t="s">
        <v>1433</v>
      </c>
      <c r="J93" s="327"/>
      <c r="K93" s="341"/>
    </row>
    <row r="94" s="1" customFormat="1" ht="15" customHeight="1">
      <c r="B94" s="352"/>
      <c r="C94" s="327" t="s">
        <v>1434</v>
      </c>
      <c r="D94" s="327"/>
      <c r="E94" s="327"/>
      <c r="F94" s="350" t="s">
        <v>1401</v>
      </c>
      <c r="G94" s="351"/>
      <c r="H94" s="327" t="s">
        <v>1435</v>
      </c>
      <c r="I94" s="327" t="s">
        <v>1436</v>
      </c>
      <c r="J94" s="327"/>
      <c r="K94" s="341"/>
    </row>
    <row r="95" s="1" customFormat="1" ht="15" customHeight="1">
      <c r="B95" s="352"/>
      <c r="C95" s="327" t="s">
        <v>1437</v>
      </c>
      <c r="D95" s="327"/>
      <c r="E95" s="327"/>
      <c r="F95" s="350" t="s">
        <v>1401</v>
      </c>
      <c r="G95" s="351"/>
      <c r="H95" s="327" t="s">
        <v>1437</v>
      </c>
      <c r="I95" s="327" t="s">
        <v>1436</v>
      </c>
      <c r="J95" s="327"/>
      <c r="K95" s="341"/>
    </row>
    <row r="96" s="1" customFormat="1" ht="15" customHeight="1">
      <c r="B96" s="352"/>
      <c r="C96" s="327" t="s">
        <v>42</v>
      </c>
      <c r="D96" s="327"/>
      <c r="E96" s="327"/>
      <c r="F96" s="350" t="s">
        <v>1401</v>
      </c>
      <c r="G96" s="351"/>
      <c r="H96" s="327" t="s">
        <v>1438</v>
      </c>
      <c r="I96" s="327" t="s">
        <v>1436</v>
      </c>
      <c r="J96" s="327"/>
      <c r="K96" s="341"/>
    </row>
    <row r="97" s="1" customFormat="1" ht="15" customHeight="1">
      <c r="B97" s="352"/>
      <c r="C97" s="327" t="s">
        <v>52</v>
      </c>
      <c r="D97" s="327"/>
      <c r="E97" s="327"/>
      <c r="F97" s="350" t="s">
        <v>1401</v>
      </c>
      <c r="G97" s="351"/>
      <c r="H97" s="327" t="s">
        <v>1439</v>
      </c>
      <c r="I97" s="327" t="s">
        <v>1436</v>
      </c>
      <c r="J97" s="327"/>
      <c r="K97" s="341"/>
    </row>
    <row r="98" s="1" customFormat="1" ht="15" customHeight="1">
      <c r="B98" s="355"/>
      <c r="C98" s="356"/>
      <c r="D98" s="356"/>
      <c r="E98" s="356"/>
      <c r="F98" s="356"/>
      <c r="G98" s="356"/>
      <c r="H98" s="356"/>
      <c r="I98" s="356"/>
      <c r="J98" s="356"/>
      <c r="K98" s="357"/>
    </row>
    <row r="99" s="1" customFormat="1" ht="18.75" customHeight="1">
      <c r="B99" s="358"/>
      <c r="C99" s="359"/>
      <c r="D99" s="359"/>
      <c r="E99" s="359"/>
      <c r="F99" s="359"/>
      <c r="G99" s="359"/>
      <c r="H99" s="359"/>
      <c r="I99" s="359"/>
      <c r="J99" s="359"/>
      <c r="K99" s="358"/>
    </row>
    <row r="100" s="1" customFormat="1" ht="18.75" customHeight="1">
      <c r="B100" s="335"/>
      <c r="C100" s="335"/>
      <c r="D100" s="335"/>
      <c r="E100" s="335"/>
      <c r="F100" s="335"/>
      <c r="G100" s="335"/>
      <c r="H100" s="335"/>
      <c r="I100" s="335"/>
      <c r="J100" s="335"/>
      <c r="K100" s="335"/>
    </row>
    <row r="101" s="1" customFormat="1" ht="7.5" customHeight="1">
      <c r="B101" s="336"/>
      <c r="C101" s="337"/>
      <c r="D101" s="337"/>
      <c r="E101" s="337"/>
      <c r="F101" s="337"/>
      <c r="G101" s="337"/>
      <c r="H101" s="337"/>
      <c r="I101" s="337"/>
      <c r="J101" s="337"/>
      <c r="K101" s="338"/>
    </row>
    <row r="102" s="1" customFormat="1" ht="45" customHeight="1">
      <c r="B102" s="339"/>
      <c r="C102" s="340" t="s">
        <v>1440</v>
      </c>
      <c r="D102" s="340"/>
      <c r="E102" s="340"/>
      <c r="F102" s="340"/>
      <c r="G102" s="340"/>
      <c r="H102" s="340"/>
      <c r="I102" s="340"/>
      <c r="J102" s="340"/>
      <c r="K102" s="341"/>
    </row>
    <row r="103" s="1" customFormat="1" ht="17.25" customHeight="1">
      <c r="B103" s="339"/>
      <c r="C103" s="342" t="s">
        <v>1395</v>
      </c>
      <c r="D103" s="342"/>
      <c r="E103" s="342"/>
      <c r="F103" s="342" t="s">
        <v>1396</v>
      </c>
      <c r="G103" s="343"/>
      <c r="H103" s="342" t="s">
        <v>58</v>
      </c>
      <c r="I103" s="342" t="s">
        <v>61</v>
      </c>
      <c r="J103" s="342" t="s">
        <v>1397</v>
      </c>
      <c r="K103" s="341"/>
    </row>
    <row r="104" s="1" customFormat="1" ht="17.25" customHeight="1">
      <c r="B104" s="339"/>
      <c r="C104" s="344" t="s">
        <v>1398</v>
      </c>
      <c r="D104" s="344"/>
      <c r="E104" s="344"/>
      <c r="F104" s="345" t="s">
        <v>1399</v>
      </c>
      <c r="G104" s="346"/>
      <c r="H104" s="344"/>
      <c r="I104" s="344"/>
      <c r="J104" s="344" t="s">
        <v>1400</v>
      </c>
      <c r="K104" s="341"/>
    </row>
    <row r="105" s="1" customFormat="1" ht="5.25" customHeight="1">
      <c r="B105" s="339"/>
      <c r="C105" s="342"/>
      <c r="D105" s="342"/>
      <c r="E105" s="342"/>
      <c r="F105" s="342"/>
      <c r="G105" s="360"/>
      <c r="H105" s="342"/>
      <c r="I105" s="342"/>
      <c r="J105" s="342"/>
      <c r="K105" s="341"/>
    </row>
    <row r="106" s="1" customFormat="1" ht="15" customHeight="1">
      <c r="B106" s="339"/>
      <c r="C106" s="327" t="s">
        <v>57</v>
      </c>
      <c r="D106" s="349"/>
      <c r="E106" s="349"/>
      <c r="F106" s="350" t="s">
        <v>1401</v>
      </c>
      <c r="G106" s="327"/>
      <c r="H106" s="327" t="s">
        <v>1441</v>
      </c>
      <c r="I106" s="327" t="s">
        <v>1403</v>
      </c>
      <c r="J106" s="327">
        <v>20</v>
      </c>
      <c r="K106" s="341"/>
    </row>
    <row r="107" s="1" customFormat="1" ht="15" customHeight="1">
      <c r="B107" s="339"/>
      <c r="C107" s="327" t="s">
        <v>1404</v>
      </c>
      <c r="D107" s="327"/>
      <c r="E107" s="327"/>
      <c r="F107" s="350" t="s">
        <v>1401</v>
      </c>
      <c r="G107" s="327"/>
      <c r="H107" s="327" t="s">
        <v>1441</v>
      </c>
      <c r="I107" s="327" t="s">
        <v>1403</v>
      </c>
      <c r="J107" s="327">
        <v>120</v>
      </c>
      <c r="K107" s="341"/>
    </row>
    <row r="108" s="1" customFormat="1" ht="15" customHeight="1">
      <c r="B108" s="352"/>
      <c r="C108" s="327" t="s">
        <v>1406</v>
      </c>
      <c r="D108" s="327"/>
      <c r="E108" s="327"/>
      <c r="F108" s="350" t="s">
        <v>1407</v>
      </c>
      <c r="G108" s="327"/>
      <c r="H108" s="327" t="s">
        <v>1441</v>
      </c>
      <c r="I108" s="327" t="s">
        <v>1403</v>
      </c>
      <c r="J108" s="327">
        <v>50</v>
      </c>
      <c r="K108" s="341"/>
    </row>
    <row r="109" s="1" customFormat="1" ht="15" customHeight="1">
      <c r="B109" s="352"/>
      <c r="C109" s="327" t="s">
        <v>1409</v>
      </c>
      <c r="D109" s="327"/>
      <c r="E109" s="327"/>
      <c r="F109" s="350" t="s">
        <v>1401</v>
      </c>
      <c r="G109" s="327"/>
      <c r="H109" s="327" t="s">
        <v>1441</v>
      </c>
      <c r="I109" s="327" t="s">
        <v>1411</v>
      </c>
      <c r="J109" s="327"/>
      <c r="K109" s="341"/>
    </row>
    <row r="110" s="1" customFormat="1" ht="15" customHeight="1">
      <c r="B110" s="352"/>
      <c r="C110" s="327" t="s">
        <v>1420</v>
      </c>
      <c r="D110" s="327"/>
      <c r="E110" s="327"/>
      <c r="F110" s="350" t="s">
        <v>1407</v>
      </c>
      <c r="G110" s="327"/>
      <c r="H110" s="327" t="s">
        <v>1441</v>
      </c>
      <c r="I110" s="327" t="s">
        <v>1403</v>
      </c>
      <c r="J110" s="327">
        <v>50</v>
      </c>
      <c r="K110" s="341"/>
    </row>
    <row r="111" s="1" customFormat="1" ht="15" customHeight="1">
      <c r="B111" s="352"/>
      <c r="C111" s="327" t="s">
        <v>1428</v>
      </c>
      <c r="D111" s="327"/>
      <c r="E111" s="327"/>
      <c r="F111" s="350" t="s">
        <v>1407</v>
      </c>
      <c r="G111" s="327"/>
      <c r="H111" s="327" t="s">
        <v>1441</v>
      </c>
      <c r="I111" s="327" t="s">
        <v>1403</v>
      </c>
      <c r="J111" s="327">
        <v>50</v>
      </c>
      <c r="K111" s="341"/>
    </row>
    <row r="112" s="1" customFormat="1" ht="15" customHeight="1">
      <c r="B112" s="352"/>
      <c r="C112" s="327" t="s">
        <v>1426</v>
      </c>
      <c r="D112" s="327"/>
      <c r="E112" s="327"/>
      <c r="F112" s="350" t="s">
        <v>1407</v>
      </c>
      <c r="G112" s="327"/>
      <c r="H112" s="327" t="s">
        <v>1441</v>
      </c>
      <c r="I112" s="327" t="s">
        <v>1403</v>
      </c>
      <c r="J112" s="327">
        <v>50</v>
      </c>
      <c r="K112" s="341"/>
    </row>
    <row r="113" s="1" customFormat="1" ht="15" customHeight="1">
      <c r="B113" s="352"/>
      <c r="C113" s="327" t="s">
        <v>57</v>
      </c>
      <c r="D113" s="327"/>
      <c r="E113" s="327"/>
      <c r="F113" s="350" t="s">
        <v>1401</v>
      </c>
      <c r="G113" s="327"/>
      <c r="H113" s="327" t="s">
        <v>1442</v>
      </c>
      <c r="I113" s="327" t="s">
        <v>1403</v>
      </c>
      <c r="J113" s="327">
        <v>20</v>
      </c>
      <c r="K113" s="341"/>
    </row>
    <row r="114" s="1" customFormat="1" ht="15" customHeight="1">
      <c r="B114" s="352"/>
      <c r="C114" s="327" t="s">
        <v>1443</v>
      </c>
      <c r="D114" s="327"/>
      <c r="E114" s="327"/>
      <c r="F114" s="350" t="s">
        <v>1401</v>
      </c>
      <c r="G114" s="327"/>
      <c r="H114" s="327" t="s">
        <v>1444</v>
      </c>
      <c r="I114" s="327" t="s">
        <v>1403</v>
      </c>
      <c r="J114" s="327">
        <v>120</v>
      </c>
      <c r="K114" s="341"/>
    </row>
    <row r="115" s="1" customFormat="1" ht="15" customHeight="1">
      <c r="B115" s="352"/>
      <c r="C115" s="327" t="s">
        <v>42</v>
      </c>
      <c r="D115" s="327"/>
      <c r="E115" s="327"/>
      <c r="F115" s="350" t="s">
        <v>1401</v>
      </c>
      <c r="G115" s="327"/>
      <c r="H115" s="327" t="s">
        <v>1445</v>
      </c>
      <c r="I115" s="327" t="s">
        <v>1436</v>
      </c>
      <c r="J115" s="327"/>
      <c r="K115" s="341"/>
    </row>
    <row r="116" s="1" customFormat="1" ht="15" customHeight="1">
      <c r="B116" s="352"/>
      <c r="C116" s="327" t="s">
        <v>52</v>
      </c>
      <c r="D116" s="327"/>
      <c r="E116" s="327"/>
      <c r="F116" s="350" t="s">
        <v>1401</v>
      </c>
      <c r="G116" s="327"/>
      <c r="H116" s="327" t="s">
        <v>1446</v>
      </c>
      <c r="I116" s="327" t="s">
        <v>1436</v>
      </c>
      <c r="J116" s="327"/>
      <c r="K116" s="341"/>
    </row>
    <row r="117" s="1" customFormat="1" ht="15" customHeight="1">
      <c r="B117" s="352"/>
      <c r="C117" s="327" t="s">
        <v>61</v>
      </c>
      <c r="D117" s="327"/>
      <c r="E117" s="327"/>
      <c r="F117" s="350" t="s">
        <v>1401</v>
      </c>
      <c r="G117" s="327"/>
      <c r="H117" s="327" t="s">
        <v>1447</v>
      </c>
      <c r="I117" s="327" t="s">
        <v>1448</v>
      </c>
      <c r="J117" s="327"/>
      <c r="K117" s="341"/>
    </row>
    <row r="118" s="1" customFormat="1" ht="15" customHeight="1">
      <c r="B118" s="355"/>
      <c r="C118" s="361"/>
      <c r="D118" s="361"/>
      <c r="E118" s="361"/>
      <c r="F118" s="361"/>
      <c r="G118" s="361"/>
      <c r="H118" s="361"/>
      <c r="I118" s="361"/>
      <c r="J118" s="361"/>
      <c r="K118" s="357"/>
    </row>
    <row r="119" s="1" customFormat="1" ht="18.75" customHeight="1">
      <c r="B119" s="362"/>
      <c r="C119" s="363"/>
      <c r="D119" s="363"/>
      <c r="E119" s="363"/>
      <c r="F119" s="364"/>
      <c r="G119" s="363"/>
      <c r="H119" s="363"/>
      <c r="I119" s="363"/>
      <c r="J119" s="363"/>
      <c r="K119" s="362"/>
    </row>
    <row r="120" s="1" customFormat="1" ht="18.75" customHeight="1">
      <c r="B120" s="335"/>
      <c r="C120" s="335"/>
      <c r="D120" s="335"/>
      <c r="E120" s="335"/>
      <c r="F120" s="335"/>
      <c r="G120" s="335"/>
      <c r="H120" s="335"/>
      <c r="I120" s="335"/>
      <c r="J120" s="335"/>
      <c r="K120" s="335"/>
    </row>
    <row r="121" s="1" customFormat="1" ht="7.5" customHeight="1">
      <c r="B121" s="365"/>
      <c r="C121" s="366"/>
      <c r="D121" s="366"/>
      <c r="E121" s="366"/>
      <c r="F121" s="366"/>
      <c r="G121" s="366"/>
      <c r="H121" s="366"/>
      <c r="I121" s="366"/>
      <c r="J121" s="366"/>
      <c r="K121" s="367"/>
    </row>
    <row r="122" s="1" customFormat="1" ht="45" customHeight="1">
      <c r="B122" s="368"/>
      <c r="C122" s="318" t="s">
        <v>1449</v>
      </c>
      <c r="D122" s="318"/>
      <c r="E122" s="318"/>
      <c r="F122" s="318"/>
      <c r="G122" s="318"/>
      <c r="H122" s="318"/>
      <c r="I122" s="318"/>
      <c r="J122" s="318"/>
      <c r="K122" s="369"/>
    </row>
    <row r="123" s="1" customFormat="1" ht="17.25" customHeight="1">
      <c r="B123" s="370"/>
      <c r="C123" s="342" t="s">
        <v>1395</v>
      </c>
      <c r="D123" s="342"/>
      <c r="E123" s="342"/>
      <c r="F123" s="342" t="s">
        <v>1396</v>
      </c>
      <c r="G123" s="343"/>
      <c r="H123" s="342" t="s">
        <v>58</v>
      </c>
      <c r="I123" s="342" t="s">
        <v>61</v>
      </c>
      <c r="J123" s="342" t="s">
        <v>1397</v>
      </c>
      <c r="K123" s="371"/>
    </row>
    <row r="124" s="1" customFormat="1" ht="17.25" customHeight="1">
      <c r="B124" s="370"/>
      <c r="C124" s="344" t="s">
        <v>1398</v>
      </c>
      <c r="D124" s="344"/>
      <c r="E124" s="344"/>
      <c r="F124" s="345" t="s">
        <v>1399</v>
      </c>
      <c r="G124" s="346"/>
      <c r="H124" s="344"/>
      <c r="I124" s="344"/>
      <c r="J124" s="344" t="s">
        <v>1400</v>
      </c>
      <c r="K124" s="371"/>
    </row>
    <row r="125" s="1" customFormat="1" ht="5.25" customHeight="1">
      <c r="B125" s="372"/>
      <c r="C125" s="347"/>
      <c r="D125" s="347"/>
      <c r="E125" s="347"/>
      <c r="F125" s="347"/>
      <c r="G125" s="373"/>
      <c r="H125" s="347"/>
      <c r="I125" s="347"/>
      <c r="J125" s="347"/>
      <c r="K125" s="374"/>
    </row>
    <row r="126" s="1" customFormat="1" ht="15" customHeight="1">
      <c r="B126" s="372"/>
      <c r="C126" s="327" t="s">
        <v>1404</v>
      </c>
      <c r="D126" s="349"/>
      <c r="E126" s="349"/>
      <c r="F126" s="350" t="s">
        <v>1401</v>
      </c>
      <c r="G126" s="327"/>
      <c r="H126" s="327" t="s">
        <v>1441</v>
      </c>
      <c r="I126" s="327" t="s">
        <v>1403</v>
      </c>
      <c r="J126" s="327">
        <v>120</v>
      </c>
      <c r="K126" s="375"/>
    </row>
    <row r="127" s="1" customFormat="1" ht="15" customHeight="1">
      <c r="B127" s="372"/>
      <c r="C127" s="327" t="s">
        <v>1450</v>
      </c>
      <c r="D127" s="327"/>
      <c r="E127" s="327"/>
      <c r="F127" s="350" t="s">
        <v>1401</v>
      </c>
      <c r="G127" s="327"/>
      <c r="H127" s="327" t="s">
        <v>1451</v>
      </c>
      <c r="I127" s="327" t="s">
        <v>1403</v>
      </c>
      <c r="J127" s="327" t="s">
        <v>1452</v>
      </c>
      <c r="K127" s="375"/>
    </row>
    <row r="128" s="1" customFormat="1" ht="15" customHeight="1">
      <c r="B128" s="372"/>
      <c r="C128" s="327" t="s">
        <v>97</v>
      </c>
      <c r="D128" s="327"/>
      <c r="E128" s="327"/>
      <c r="F128" s="350" t="s">
        <v>1401</v>
      </c>
      <c r="G128" s="327"/>
      <c r="H128" s="327" t="s">
        <v>1453</v>
      </c>
      <c r="I128" s="327" t="s">
        <v>1403</v>
      </c>
      <c r="J128" s="327" t="s">
        <v>1452</v>
      </c>
      <c r="K128" s="375"/>
    </row>
    <row r="129" s="1" customFormat="1" ht="15" customHeight="1">
      <c r="B129" s="372"/>
      <c r="C129" s="327" t="s">
        <v>1412</v>
      </c>
      <c r="D129" s="327"/>
      <c r="E129" s="327"/>
      <c r="F129" s="350" t="s">
        <v>1407</v>
      </c>
      <c r="G129" s="327"/>
      <c r="H129" s="327" t="s">
        <v>1413</v>
      </c>
      <c r="I129" s="327" t="s">
        <v>1403</v>
      </c>
      <c r="J129" s="327">
        <v>15</v>
      </c>
      <c r="K129" s="375"/>
    </row>
    <row r="130" s="1" customFormat="1" ht="15" customHeight="1">
      <c r="B130" s="372"/>
      <c r="C130" s="353" t="s">
        <v>1414</v>
      </c>
      <c r="D130" s="353"/>
      <c r="E130" s="353"/>
      <c r="F130" s="354" t="s">
        <v>1407</v>
      </c>
      <c r="G130" s="353"/>
      <c r="H130" s="353" t="s">
        <v>1415</v>
      </c>
      <c r="I130" s="353" t="s">
        <v>1403</v>
      </c>
      <c r="J130" s="353">
        <v>15</v>
      </c>
      <c r="K130" s="375"/>
    </row>
    <row r="131" s="1" customFormat="1" ht="15" customHeight="1">
      <c r="B131" s="372"/>
      <c r="C131" s="353" t="s">
        <v>1416</v>
      </c>
      <c r="D131" s="353"/>
      <c r="E131" s="353"/>
      <c r="F131" s="354" t="s">
        <v>1407</v>
      </c>
      <c r="G131" s="353"/>
      <c r="H131" s="353" t="s">
        <v>1417</v>
      </c>
      <c r="I131" s="353" t="s">
        <v>1403</v>
      </c>
      <c r="J131" s="353">
        <v>20</v>
      </c>
      <c r="K131" s="375"/>
    </row>
    <row r="132" s="1" customFormat="1" ht="15" customHeight="1">
      <c r="B132" s="372"/>
      <c r="C132" s="353" t="s">
        <v>1418</v>
      </c>
      <c r="D132" s="353"/>
      <c r="E132" s="353"/>
      <c r="F132" s="354" t="s">
        <v>1407</v>
      </c>
      <c r="G132" s="353"/>
      <c r="H132" s="353" t="s">
        <v>1419</v>
      </c>
      <c r="I132" s="353" t="s">
        <v>1403</v>
      </c>
      <c r="J132" s="353">
        <v>20</v>
      </c>
      <c r="K132" s="375"/>
    </row>
    <row r="133" s="1" customFormat="1" ht="15" customHeight="1">
      <c r="B133" s="372"/>
      <c r="C133" s="327" t="s">
        <v>1406</v>
      </c>
      <c r="D133" s="327"/>
      <c r="E133" s="327"/>
      <c r="F133" s="350" t="s">
        <v>1407</v>
      </c>
      <c r="G133" s="327"/>
      <c r="H133" s="327" t="s">
        <v>1441</v>
      </c>
      <c r="I133" s="327" t="s">
        <v>1403</v>
      </c>
      <c r="J133" s="327">
        <v>50</v>
      </c>
      <c r="K133" s="375"/>
    </row>
    <row r="134" s="1" customFormat="1" ht="15" customHeight="1">
      <c r="B134" s="372"/>
      <c r="C134" s="327" t="s">
        <v>1420</v>
      </c>
      <c r="D134" s="327"/>
      <c r="E134" s="327"/>
      <c r="F134" s="350" t="s">
        <v>1407</v>
      </c>
      <c r="G134" s="327"/>
      <c r="H134" s="327" t="s">
        <v>1441</v>
      </c>
      <c r="I134" s="327" t="s">
        <v>1403</v>
      </c>
      <c r="J134" s="327">
        <v>50</v>
      </c>
      <c r="K134" s="375"/>
    </row>
    <row r="135" s="1" customFormat="1" ht="15" customHeight="1">
      <c r="B135" s="372"/>
      <c r="C135" s="327" t="s">
        <v>1426</v>
      </c>
      <c r="D135" s="327"/>
      <c r="E135" s="327"/>
      <c r="F135" s="350" t="s">
        <v>1407</v>
      </c>
      <c r="G135" s="327"/>
      <c r="H135" s="327" t="s">
        <v>1441</v>
      </c>
      <c r="I135" s="327" t="s">
        <v>1403</v>
      </c>
      <c r="J135" s="327">
        <v>50</v>
      </c>
      <c r="K135" s="375"/>
    </row>
    <row r="136" s="1" customFormat="1" ht="15" customHeight="1">
      <c r="B136" s="372"/>
      <c r="C136" s="327" t="s">
        <v>1428</v>
      </c>
      <c r="D136" s="327"/>
      <c r="E136" s="327"/>
      <c r="F136" s="350" t="s">
        <v>1407</v>
      </c>
      <c r="G136" s="327"/>
      <c r="H136" s="327" t="s">
        <v>1441</v>
      </c>
      <c r="I136" s="327" t="s">
        <v>1403</v>
      </c>
      <c r="J136" s="327">
        <v>50</v>
      </c>
      <c r="K136" s="375"/>
    </row>
    <row r="137" s="1" customFormat="1" ht="15" customHeight="1">
      <c r="B137" s="372"/>
      <c r="C137" s="327" t="s">
        <v>1429</v>
      </c>
      <c r="D137" s="327"/>
      <c r="E137" s="327"/>
      <c r="F137" s="350" t="s">
        <v>1407</v>
      </c>
      <c r="G137" s="327"/>
      <c r="H137" s="327" t="s">
        <v>1454</v>
      </c>
      <c r="I137" s="327" t="s">
        <v>1403</v>
      </c>
      <c r="J137" s="327">
        <v>255</v>
      </c>
      <c r="K137" s="375"/>
    </row>
    <row r="138" s="1" customFormat="1" ht="15" customHeight="1">
      <c r="B138" s="372"/>
      <c r="C138" s="327" t="s">
        <v>1431</v>
      </c>
      <c r="D138" s="327"/>
      <c r="E138" s="327"/>
      <c r="F138" s="350" t="s">
        <v>1401</v>
      </c>
      <c r="G138" s="327"/>
      <c r="H138" s="327" t="s">
        <v>1455</v>
      </c>
      <c r="I138" s="327" t="s">
        <v>1433</v>
      </c>
      <c r="J138" s="327"/>
      <c r="K138" s="375"/>
    </row>
    <row r="139" s="1" customFormat="1" ht="15" customHeight="1">
      <c r="B139" s="372"/>
      <c r="C139" s="327" t="s">
        <v>1434</v>
      </c>
      <c r="D139" s="327"/>
      <c r="E139" s="327"/>
      <c r="F139" s="350" t="s">
        <v>1401</v>
      </c>
      <c r="G139" s="327"/>
      <c r="H139" s="327" t="s">
        <v>1456</v>
      </c>
      <c r="I139" s="327" t="s">
        <v>1436</v>
      </c>
      <c r="J139" s="327"/>
      <c r="K139" s="375"/>
    </row>
    <row r="140" s="1" customFormat="1" ht="15" customHeight="1">
      <c r="B140" s="372"/>
      <c r="C140" s="327" t="s">
        <v>1437</v>
      </c>
      <c r="D140" s="327"/>
      <c r="E140" s="327"/>
      <c r="F140" s="350" t="s">
        <v>1401</v>
      </c>
      <c r="G140" s="327"/>
      <c r="H140" s="327" t="s">
        <v>1437</v>
      </c>
      <c r="I140" s="327" t="s">
        <v>1436</v>
      </c>
      <c r="J140" s="327"/>
      <c r="K140" s="375"/>
    </row>
    <row r="141" s="1" customFormat="1" ht="15" customHeight="1">
      <c r="B141" s="372"/>
      <c r="C141" s="327" t="s">
        <v>42</v>
      </c>
      <c r="D141" s="327"/>
      <c r="E141" s="327"/>
      <c r="F141" s="350" t="s">
        <v>1401</v>
      </c>
      <c r="G141" s="327"/>
      <c r="H141" s="327" t="s">
        <v>1457</v>
      </c>
      <c r="I141" s="327" t="s">
        <v>1436</v>
      </c>
      <c r="J141" s="327"/>
      <c r="K141" s="375"/>
    </row>
    <row r="142" s="1" customFormat="1" ht="15" customHeight="1">
      <c r="B142" s="372"/>
      <c r="C142" s="327" t="s">
        <v>1458</v>
      </c>
      <c r="D142" s="327"/>
      <c r="E142" s="327"/>
      <c r="F142" s="350" t="s">
        <v>1401</v>
      </c>
      <c r="G142" s="327"/>
      <c r="H142" s="327" t="s">
        <v>1459</v>
      </c>
      <c r="I142" s="327" t="s">
        <v>1436</v>
      </c>
      <c r="J142" s="327"/>
      <c r="K142" s="375"/>
    </row>
    <row r="143" s="1" customFormat="1" ht="15" customHeight="1">
      <c r="B143" s="376"/>
      <c r="C143" s="377"/>
      <c r="D143" s="377"/>
      <c r="E143" s="377"/>
      <c r="F143" s="377"/>
      <c r="G143" s="377"/>
      <c r="H143" s="377"/>
      <c r="I143" s="377"/>
      <c r="J143" s="377"/>
      <c r="K143" s="378"/>
    </row>
    <row r="144" s="1" customFormat="1" ht="18.75" customHeight="1">
      <c r="B144" s="363"/>
      <c r="C144" s="363"/>
      <c r="D144" s="363"/>
      <c r="E144" s="363"/>
      <c r="F144" s="364"/>
      <c r="G144" s="363"/>
      <c r="H144" s="363"/>
      <c r="I144" s="363"/>
      <c r="J144" s="363"/>
      <c r="K144" s="363"/>
    </row>
    <row r="145" s="1" customFormat="1" ht="18.75" customHeight="1">
      <c r="B145" s="335"/>
      <c r="C145" s="335"/>
      <c r="D145" s="335"/>
      <c r="E145" s="335"/>
      <c r="F145" s="335"/>
      <c r="G145" s="335"/>
      <c r="H145" s="335"/>
      <c r="I145" s="335"/>
      <c r="J145" s="335"/>
      <c r="K145" s="335"/>
    </row>
    <row r="146" s="1" customFormat="1" ht="7.5" customHeight="1">
      <c r="B146" s="336"/>
      <c r="C146" s="337"/>
      <c r="D146" s="337"/>
      <c r="E146" s="337"/>
      <c r="F146" s="337"/>
      <c r="G146" s="337"/>
      <c r="H146" s="337"/>
      <c r="I146" s="337"/>
      <c r="J146" s="337"/>
      <c r="K146" s="338"/>
    </row>
    <row r="147" s="1" customFormat="1" ht="45" customHeight="1">
      <c r="B147" s="339"/>
      <c r="C147" s="340" t="s">
        <v>1460</v>
      </c>
      <c r="D147" s="340"/>
      <c r="E147" s="340"/>
      <c r="F147" s="340"/>
      <c r="G147" s="340"/>
      <c r="H147" s="340"/>
      <c r="I147" s="340"/>
      <c r="J147" s="340"/>
      <c r="K147" s="341"/>
    </row>
    <row r="148" s="1" customFormat="1" ht="17.25" customHeight="1">
      <c r="B148" s="339"/>
      <c r="C148" s="342" t="s">
        <v>1395</v>
      </c>
      <c r="D148" s="342"/>
      <c r="E148" s="342"/>
      <c r="F148" s="342" t="s">
        <v>1396</v>
      </c>
      <c r="G148" s="343"/>
      <c r="H148" s="342" t="s">
        <v>58</v>
      </c>
      <c r="I148" s="342" t="s">
        <v>61</v>
      </c>
      <c r="J148" s="342" t="s">
        <v>1397</v>
      </c>
      <c r="K148" s="341"/>
    </row>
    <row r="149" s="1" customFormat="1" ht="17.25" customHeight="1">
      <c r="B149" s="339"/>
      <c r="C149" s="344" t="s">
        <v>1398</v>
      </c>
      <c r="D149" s="344"/>
      <c r="E149" s="344"/>
      <c r="F149" s="345" t="s">
        <v>1399</v>
      </c>
      <c r="G149" s="346"/>
      <c r="H149" s="344"/>
      <c r="I149" s="344"/>
      <c r="J149" s="344" t="s">
        <v>1400</v>
      </c>
      <c r="K149" s="341"/>
    </row>
    <row r="150" s="1" customFormat="1" ht="5.25" customHeight="1">
      <c r="B150" s="352"/>
      <c r="C150" s="347"/>
      <c r="D150" s="347"/>
      <c r="E150" s="347"/>
      <c r="F150" s="347"/>
      <c r="G150" s="348"/>
      <c r="H150" s="347"/>
      <c r="I150" s="347"/>
      <c r="J150" s="347"/>
      <c r="K150" s="375"/>
    </row>
    <row r="151" s="1" customFormat="1" ht="15" customHeight="1">
      <c r="B151" s="352"/>
      <c r="C151" s="379" t="s">
        <v>1404</v>
      </c>
      <c r="D151" s="327"/>
      <c r="E151" s="327"/>
      <c r="F151" s="380" t="s">
        <v>1401</v>
      </c>
      <c r="G151" s="327"/>
      <c r="H151" s="379" t="s">
        <v>1441</v>
      </c>
      <c r="I151" s="379" t="s">
        <v>1403</v>
      </c>
      <c r="J151" s="379">
        <v>120</v>
      </c>
      <c r="K151" s="375"/>
    </row>
    <row r="152" s="1" customFormat="1" ht="15" customHeight="1">
      <c r="B152" s="352"/>
      <c r="C152" s="379" t="s">
        <v>1450</v>
      </c>
      <c r="D152" s="327"/>
      <c r="E152" s="327"/>
      <c r="F152" s="380" t="s">
        <v>1401</v>
      </c>
      <c r="G152" s="327"/>
      <c r="H152" s="379" t="s">
        <v>1461</v>
      </c>
      <c r="I152" s="379" t="s">
        <v>1403</v>
      </c>
      <c r="J152" s="379" t="s">
        <v>1452</v>
      </c>
      <c r="K152" s="375"/>
    </row>
    <row r="153" s="1" customFormat="1" ht="15" customHeight="1">
      <c r="B153" s="352"/>
      <c r="C153" s="379" t="s">
        <v>97</v>
      </c>
      <c r="D153" s="327"/>
      <c r="E153" s="327"/>
      <c r="F153" s="380" t="s">
        <v>1401</v>
      </c>
      <c r="G153" s="327"/>
      <c r="H153" s="379" t="s">
        <v>1462</v>
      </c>
      <c r="I153" s="379" t="s">
        <v>1403</v>
      </c>
      <c r="J153" s="379" t="s">
        <v>1452</v>
      </c>
      <c r="K153" s="375"/>
    </row>
    <row r="154" s="1" customFormat="1" ht="15" customHeight="1">
      <c r="B154" s="352"/>
      <c r="C154" s="379" t="s">
        <v>1406</v>
      </c>
      <c r="D154" s="327"/>
      <c r="E154" s="327"/>
      <c r="F154" s="380" t="s">
        <v>1407</v>
      </c>
      <c r="G154" s="327"/>
      <c r="H154" s="379" t="s">
        <v>1441</v>
      </c>
      <c r="I154" s="379" t="s">
        <v>1403</v>
      </c>
      <c r="J154" s="379">
        <v>50</v>
      </c>
      <c r="K154" s="375"/>
    </row>
    <row r="155" s="1" customFormat="1" ht="15" customHeight="1">
      <c r="B155" s="352"/>
      <c r="C155" s="379" t="s">
        <v>1409</v>
      </c>
      <c r="D155" s="327"/>
      <c r="E155" s="327"/>
      <c r="F155" s="380" t="s">
        <v>1401</v>
      </c>
      <c r="G155" s="327"/>
      <c r="H155" s="379" t="s">
        <v>1441</v>
      </c>
      <c r="I155" s="379" t="s">
        <v>1411</v>
      </c>
      <c r="J155" s="379"/>
      <c r="K155" s="375"/>
    </row>
    <row r="156" s="1" customFormat="1" ht="15" customHeight="1">
      <c r="B156" s="352"/>
      <c r="C156" s="379" t="s">
        <v>1420</v>
      </c>
      <c r="D156" s="327"/>
      <c r="E156" s="327"/>
      <c r="F156" s="380" t="s">
        <v>1407</v>
      </c>
      <c r="G156" s="327"/>
      <c r="H156" s="379" t="s">
        <v>1441</v>
      </c>
      <c r="I156" s="379" t="s">
        <v>1403</v>
      </c>
      <c r="J156" s="379">
        <v>50</v>
      </c>
      <c r="K156" s="375"/>
    </row>
    <row r="157" s="1" customFormat="1" ht="15" customHeight="1">
      <c r="B157" s="352"/>
      <c r="C157" s="379" t="s">
        <v>1428</v>
      </c>
      <c r="D157" s="327"/>
      <c r="E157" s="327"/>
      <c r="F157" s="380" t="s">
        <v>1407</v>
      </c>
      <c r="G157" s="327"/>
      <c r="H157" s="379" t="s">
        <v>1441</v>
      </c>
      <c r="I157" s="379" t="s">
        <v>1403</v>
      </c>
      <c r="J157" s="379">
        <v>50</v>
      </c>
      <c r="K157" s="375"/>
    </row>
    <row r="158" s="1" customFormat="1" ht="15" customHeight="1">
      <c r="B158" s="352"/>
      <c r="C158" s="379" t="s">
        <v>1426</v>
      </c>
      <c r="D158" s="327"/>
      <c r="E158" s="327"/>
      <c r="F158" s="380" t="s">
        <v>1407</v>
      </c>
      <c r="G158" s="327"/>
      <c r="H158" s="379" t="s">
        <v>1441</v>
      </c>
      <c r="I158" s="379" t="s">
        <v>1403</v>
      </c>
      <c r="J158" s="379">
        <v>50</v>
      </c>
      <c r="K158" s="375"/>
    </row>
    <row r="159" s="1" customFormat="1" ht="15" customHeight="1">
      <c r="B159" s="352"/>
      <c r="C159" s="379" t="s">
        <v>115</v>
      </c>
      <c r="D159" s="327"/>
      <c r="E159" s="327"/>
      <c r="F159" s="380" t="s">
        <v>1401</v>
      </c>
      <c r="G159" s="327"/>
      <c r="H159" s="379" t="s">
        <v>1463</v>
      </c>
      <c r="I159" s="379" t="s">
        <v>1403</v>
      </c>
      <c r="J159" s="379" t="s">
        <v>1464</v>
      </c>
      <c r="K159" s="375"/>
    </row>
    <row r="160" s="1" customFormat="1" ht="15" customHeight="1">
      <c r="B160" s="352"/>
      <c r="C160" s="379" t="s">
        <v>1465</v>
      </c>
      <c r="D160" s="327"/>
      <c r="E160" s="327"/>
      <c r="F160" s="380" t="s">
        <v>1401</v>
      </c>
      <c r="G160" s="327"/>
      <c r="H160" s="379" t="s">
        <v>1466</v>
      </c>
      <c r="I160" s="379" t="s">
        <v>1436</v>
      </c>
      <c r="J160" s="379"/>
      <c r="K160" s="375"/>
    </row>
    <row r="161" s="1" customFormat="1" ht="15" customHeight="1">
      <c r="B161" s="381"/>
      <c r="C161" s="361"/>
      <c r="D161" s="361"/>
      <c r="E161" s="361"/>
      <c r="F161" s="361"/>
      <c r="G161" s="361"/>
      <c r="H161" s="361"/>
      <c r="I161" s="361"/>
      <c r="J161" s="361"/>
      <c r="K161" s="382"/>
    </row>
    <row r="162" s="1" customFormat="1" ht="18.75" customHeight="1">
      <c r="B162" s="363"/>
      <c r="C162" s="373"/>
      <c r="D162" s="373"/>
      <c r="E162" s="373"/>
      <c r="F162" s="383"/>
      <c r="G162" s="373"/>
      <c r="H162" s="373"/>
      <c r="I162" s="373"/>
      <c r="J162" s="373"/>
      <c r="K162" s="363"/>
    </row>
    <row r="163" s="1" customFormat="1" ht="18.75" customHeight="1">
      <c r="B163" s="335"/>
      <c r="C163" s="335"/>
      <c r="D163" s="335"/>
      <c r="E163" s="335"/>
      <c r="F163" s="335"/>
      <c r="G163" s="335"/>
      <c r="H163" s="335"/>
      <c r="I163" s="335"/>
      <c r="J163" s="335"/>
      <c r="K163" s="335"/>
    </row>
    <row r="164" s="1" customFormat="1" ht="7.5" customHeight="1">
      <c r="B164" s="314"/>
      <c r="C164" s="315"/>
      <c r="D164" s="315"/>
      <c r="E164" s="315"/>
      <c r="F164" s="315"/>
      <c r="G164" s="315"/>
      <c r="H164" s="315"/>
      <c r="I164" s="315"/>
      <c r="J164" s="315"/>
      <c r="K164" s="316"/>
    </row>
    <row r="165" s="1" customFormat="1" ht="45" customHeight="1">
      <c r="B165" s="317"/>
      <c r="C165" s="318" t="s">
        <v>1467</v>
      </c>
      <c r="D165" s="318"/>
      <c r="E165" s="318"/>
      <c r="F165" s="318"/>
      <c r="G165" s="318"/>
      <c r="H165" s="318"/>
      <c r="I165" s="318"/>
      <c r="J165" s="318"/>
      <c r="K165" s="319"/>
    </row>
    <row r="166" s="1" customFormat="1" ht="17.25" customHeight="1">
      <c r="B166" s="317"/>
      <c r="C166" s="342" t="s">
        <v>1395</v>
      </c>
      <c r="D166" s="342"/>
      <c r="E166" s="342"/>
      <c r="F166" s="342" t="s">
        <v>1396</v>
      </c>
      <c r="G166" s="384"/>
      <c r="H166" s="385" t="s">
        <v>58</v>
      </c>
      <c r="I166" s="385" t="s">
        <v>61</v>
      </c>
      <c r="J166" s="342" t="s">
        <v>1397</v>
      </c>
      <c r="K166" s="319"/>
    </row>
    <row r="167" s="1" customFormat="1" ht="17.25" customHeight="1">
      <c r="B167" s="320"/>
      <c r="C167" s="344" t="s">
        <v>1398</v>
      </c>
      <c r="D167" s="344"/>
      <c r="E167" s="344"/>
      <c r="F167" s="345" t="s">
        <v>1399</v>
      </c>
      <c r="G167" s="386"/>
      <c r="H167" s="387"/>
      <c r="I167" s="387"/>
      <c r="J167" s="344" t="s">
        <v>1400</v>
      </c>
      <c r="K167" s="322"/>
    </row>
    <row r="168" s="1" customFormat="1" ht="5.25" customHeight="1">
      <c r="B168" s="352"/>
      <c r="C168" s="347"/>
      <c r="D168" s="347"/>
      <c r="E168" s="347"/>
      <c r="F168" s="347"/>
      <c r="G168" s="348"/>
      <c r="H168" s="347"/>
      <c r="I168" s="347"/>
      <c r="J168" s="347"/>
      <c r="K168" s="375"/>
    </row>
    <row r="169" s="1" customFormat="1" ht="15" customHeight="1">
      <c r="B169" s="352"/>
      <c r="C169" s="327" t="s">
        <v>1404</v>
      </c>
      <c r="D169" s="327"/>
      <c r="E169" s="327"/>
      <c r="F169" s="350" t="s">
        <v>1401</v>
      </c>
      <c r="G169" s="327"/>
      <c r="H169" s="327" t="s">
        <v>1441</v>
      </c>
      <c r="I169" s="327" t="s">
        <v>1403</v>
      </c>
      <c r="J169" s="327">
        <v>120</v>
      </c>
      <c r="K169" s="375"/>
    </row>
    <row r="170" s="1" customFormat="1" ht="15" customHeight="1">
      <c r="B170" s="352"/>
      <c r="C170" s="327" t="s">
        <v>1450</v>
      </c>
      <c r="D170" s="327"/>
      <c r="E170" s="327"/>
      <c r="F170" s="350" t="s">
        <v>1401</v>
      </c>
      <c r="G170" s="327"/>
      <c r="H170" s="327" t="s">
        <v>1451</v>
      </c>
      <c r="I170" s="327" t="s">
        <v>1403</v>
      </c>
      <c r="J170" s="327" t="s">
        <v>1452</v>
      </c>
      <c r="K170" s="375"/>
    </row>
    <row r="171" s="1" customFormat="1" ht="15" customHeight="1">
      <c r="B171" s="352"/>
      <c r="C171" s="327" t="s">
        <v>97</v>
      </c>
      <c r="D171" s="327"/>
      <c r="E171" s="327"/>
      <c r="F171" s="350" t="s">
        <v>1401</v>
      </c>
      <c r="G171" s="327"/>
      <c r="H171" s="327" t="s">
        <v>1468</v>
      </c>
      <c r="I171" s="327" t="s">
        <v>1403</v>
      </c>
      <c r="J171" s="327" t="s">
        <v>1452</v>
      </c>
      <c r="K171" s="375"/>
    </row>
    <row r="172" s="1" customFormat="1" ht="15" customHeight="1">
      <c r="B172" s="352"/>
      <c r="C172" s="327" t="s">
        <v>1406</v>
      </c>
      <c r="D172" s="327"/>
      <c r="E172" s="327"/>
      <c r="F172" s="350" t="s">
        <v>1407</v>
      </c>
      <c r="G172" s="327"/>
      <c r="H172" s="327" t="s">
        <v>1468</v>
      </c>
      <c r="I172" s="327" t="s">
        <v>1403</v>
      </c>
      <c r="J172" s="327">
        <v>50</v>
      </c>
      <c r="K172" s="375"/>
    </row>
    <row r="173" s="1" customFormat="1" ht="15" customHeight="1">
      <c r="B173" s="352"/>
      <c r="C173" s="327" t="s">
        <v>1409</v>
      </c>
      <c r="D173" s="327"/>
      <c r="E173" s="327"/>
      <c r="F173" s="350" t="s">
        <v>1401</v>
      </c>
      <c r="G173" s="327"/>
      <c r="H173" s="327" t="s">
        <v>1468</v>
      </c>
      <c r="I173" s="327" t="s">
        <v>1411</v>
      </c>
      <c r="J173" s="327"/>
      <c r="K173" s="375"/>
    </row>
    <row r="174" s="1" customFormat="1" ht="15" customHeight="1">
      <c r="B174" s="352"/>
      <c r="C174" s="327" t="s">
        <v>1420</v>
      </c>
      <c r="D174" s="327"/>
      <c r="E174" s="327"/>
      <c r="F174" s="350" t="s">
        <v>1407</v>
      </c>
      <c r="G174" s="327"/>
      <c r="H174" s="327" t="s">
        <v>1468</v>
      </c>
      <c r="I174" s="327" t="s">
        <v>1403</v>
      </c>
      <c r="J174" s="327">
        <v>50</v>
      </c>
      <c r="K174" s="375"/>
    </row>
    <row r="175" s="1" customFormat="1" ht="15" customHeight="1">
      <c r="B175" s="352"/>
      <c r="C175" s="327" t="s">
        <v>1428</v>
      </c>
      <c r="D175" s="327"/>
      <c r="E175" s="327"/>
      <c r="F175" s="350" t="s">
        <v>1407</v>
      </c>
      <c r="G175" s="327"/>
      <c r="H175" s="327" t="s">
        <v>1468</v>
      </c>
      <c r="I175" s="327" t="s">
        <v>1403</v>
      </c>
      <c r="J175" s="327">
        <v>50</v>
      </c>
      <c r="K175" s="375"/>
    </row>
    <row r="176" s="1" customFormat="1" ht="15" customHeight="1">
      <c r="B176" s="352"/>
      <c r="C176" s="327" t="s">
        <v>1426</v>
      </c>
      <c r="D176" s="327"/>
      <c r="E176" s="327"/>
      <c r="F176" s="350" t="s">
        <v>1407</v>
      </c>
      <c r="G176" s="327"/>
      <c r="H176" s="327" t="s">
        <v>1468</v>
      </c>
      <c r="I176" s="327" t="s">
        <v>1403</v>
      </c>
      <c r="J176" s="327">
        <v>50</v>
      </c>
      <c r="K176" s="375"/>
    </row>
    <row r="177" s="1" customFormat="1" ht="15" customHeight="1">
      <c r="B177" s="352"/>
      <c r="C177" s="327" t="s">
        <v>123</v>
      </c>
      <c r="D177" s="327"/>
      <c r="E177" s="327"/>
      <c r="F177" s="350" t="s">
        <v>1401</v>
      </c>
      <c r="G177" s="327"/>
      <c r="H177" s="327" t="s">
        <v>1469</v>
      </c>
      <c r="I177" s="327" t="s">
        <v>1470</v>
      </c>
      <c r="J177" s="327"/>
      <c r="K177" s="375"/>
    </row>
    <row r="178" s="1" customFormat="1" ht="15" customHeight="1">
      <c r="B178" s="352"/>
      <c r="C178" s="327" t="s">
        <v>61</v>
      </c>
      <c r="D178" s="327"/>
      <c r="E178" s="327"/>
      <c r="F178" s="350" t="s">
        <v>1401</v>
      </c>
      <c r="G178" s="327"/>
      <c r="H178" s="327" t="s">
        <v>1471</v>
      </c>
      <c r="I178" s="327" t="s">
        <v>1472</v>
      </c>
      <c r="J178" s="327">
        <v>1</v>
      </c>
      <c r="K178" s="375"/>
    </row>
    <row r="179" s="1" customFormat="1" ht="15" customHeight="1">
      <c r="B179" s="352"/>
      <c r="C179" s="327" t="s">
        <v>57</v>
      </c>
      <c r="D179" s="327"/>
      <c r="E179" s="327"/>
      <c r="F179" s="350" t="s">
        <v>1401</v>
      </c>
      <c r="G179" s="327"/>
      <c r="H179" s="327" t="s">
        <v>1473</v>
      </c>
      <c r="I179" s="327" t="s">
        <v>1403</v>
      </c>
      <c r="J179" s="327">
        <v>20</v>
      </c>
      <c r="K179" s="375"/>
    </row>
    <row r="180" s="1" customFormat="1" ht="15" customHeight="1">
      <c r="B180" s="352"/>
      <c r="C180" s="327" t="s">
        <v>58</v>
      </c>
      <c r="D180" s="327"/>
      <c r="E180" s="327"/>
      <c r="F180" s="350" t="s">
        <v>1401</v>
      </c>
      <c r="G180" s="327"/>
      <c r="H180" s="327" t="s">
        <v>1474</v>
      </c>
      <c r="I180" s="327" t="s">
        <v>1403</v>
      </c>
      <c r="J180" s="327">
        <v>255</v>
      </c>
      <c r="K180" s="375"/>
    </row>
    <row r="181" s="1" customFormat="1" ht="15" customHeight="1">
      <c r="B181" s="352"/>
      <c r="C181" s="327" t="s">
        <v>124</v>
      </c>
      <c r="D181" s="327"/>
      <c r="E181" s="327"/>
      <c r="F181" s="350" t="s">
        <v>1401</v>
      </c>
      <c r="G181" s="327"/>
      <c r="H181" s="327" t="s">
        <v>1365</v>
      </c>
      <c r="I181" s="327" t="s">
        <v>1403</v>
      </c>
      <c r="J181" s="327">
        <v>10</v>
      </c>
      <c r="K181" s="375"/>
    </row>
    <row r="182" s="1" customFormat="1" ht="15" customHeight="1">
      <c r="B182" s="352"/>
      <c r="C182" s="327" t="s">
        <v>125</v>
      </c>
      <c r="D182" s="327"/>
      <c r="E182" s="327"/>
      <c r="F182" s="350" t="s">
        <v>1401</v>
      </c>
      <c r="G182" s="327"/>
      <c r="H182" s="327" t="s">
        <v>1475</v>
      </c>
      <c r="I182" s="327" t="s">
        <v>1436</v>
      </c>
      <c r="J182" s="327"/>
      <c r="K182" s="375"/>
    </row>
    <row r="183" s="1" customFormat="1" ht="15" customHeight="1">
      <c r="B183" s="352"/>
      <c r="C183" s="327" t="s">
        <v>1476</v>
      </c>
      <c r="D183" s="327"/>
      <c r="E183" s="327"/>
      <c r="F183" s="350" t="s">
        <v>1401</v>
      </c>
      <c r="G183" s="327"/>
      <c r="H183" s="327" t="s">
        <v>1477</v>
      </c>
      <c r="I183" s="327" t="s">
        <v>1436</v>
      </c>
      <c r="J183" s="327"/>
      <c r="K183" s="375"/>
    </row>
    <row r="184" s="1" customFormat="1" ht="15" customHeight="1">
      <c r="B184" s="352"/>
      <c r="C184" s="327" t="s">
        <v>1465</v>
      </c>
      <c r="D184" s="327"/>
      <c r="E184" s="327"/>
      <c r="F184" s="350" t="s">
        <v>1401</v>
      </c>
      <c r="G184" s="327"/>
      <c r="H184" s="327" t="s">
        <v>1478</v>
      </c>
      <c r="I184" s="327" t="s">
        <v>1436</v>
      </c>
      <c r="J184" s="327"/>
      <c r="K184" s="375"/>
    </row>
    <row r="185" s="1" customFormat="1" ht="15" customHeight="1">
      <c r="B185" s="352"/>
      <c r="C185" s="327" t="s">
        <v>127</v>
      </c>
      <c r="D185" s="327"/>
      <c r="E185" s="327"/>
      <c r="F185" s="350" t="s">
        <v>1407</v>
      </c>
      <c r="G185" s="327"/>
      <c r="H185" s="327" t="s">
        <v>1479</v>
      </c>
      <c r="I185" s="327" t="s">
        <v>1403</v>
      </c>
      <c r="J185" s="327">
        <v>50</v>
      </c>
      <c r="K185" s="375"/>
    </row>
    <row r="186" s="1" customFormat="1" ht="15" customHeight="1">
      <c r="B186" s="352"/>
      <c r="C186" s="327" t="s">
        <v>1480</v>
      </c>
      <c r="D186" s="327"/>
      <c r="E186" s="327"/>
      <c r="F186" s="350" t="s">
        <v>1407</v>
      </c>
      <c r="G186" s="327"/>
      <c r="H186" s="327" t="s">
        <v>1481</v>
      </c>
      <c r="I186" s="327" t="s">
        <v>1482</v>
      </c>
      <c r="J186" s="327"/>
      <c r="K186" s="375"/>
    </row>
    <row r="187" s="1" customFormat="1" ht="15" customHeight="1">
      <c r="B187" s="352"/>
      <c r="C187" s="327" t="s">
        <v>1483</v>
      </c>
      <c r="D187" s="327"/>
      <c r="E187" s="327"/>
      <c r="F187" s="350" t="s">
        <v>1407</v>
      </c>
      <c r="G187" s="327"/>
      <c r="H187" s="327" t="s">
        <v>1484</v>
      </c>
      <c r="I187" s="327" t="s">
        <v>1482</v>
      </c>
      <c r="J187" s="327"/>
      <c r="K187" s="375"/>
    </row>
    <row r="188" s="1" customFormat="1" ht="15" customHeight="1">
      <c r="B188" s="352"/>
      <c r="C188" s="327" t="s">
        <v>1485</v>
      </c>
      <c r="D188" s="327"/>
      <c r="E188" s="327"/>
      <c r="F188" s="350" t="s">
        <v>1407</v>
      </c>
      <c r="G188" s="327"/>
      <c r="H188" s="327" t="s">
        <v>1486</v>
      </c>
      <c r="I188" s="327" t="s">
        <v>1482</v>
      </c>
      <c r="J188" s="327"/>
      <c r="K188" s="375"/>
    </row>
    <row r="189" s="1" customFormat="1" ht="15" customHeight="1">
      <c r="B189" s="352"/>
      <c r="C189" s="388" t="s">
        <v>1487</v>
      </c>
      <c r="D189" s="327"/>
      <c r="E189" s="327"/>
      <c r="F189" s="350" t="s">
        <v>1407</v>
      </c>
      <c r="G189" s="327"/>
      <c r="H189" s="327" t="s">
        <v>1488</v>
      </c>
      <c r="I189" s="327" t="s">
        <v>1489</v>
      </c>
      <c r="J189" s="389" t="s">
        <v>1490</v>
      </c>
      <c r="K189" s="375"/>
    </row>
    <row r="190" s="18" customFormat="1" ht="15" customHeight="1">
      <c r="B190" s="390"/>
      <c r="C190" s="391" t="s">
        <v>1491</v>
      </c>
      <c r="D190" s="392"/>
      <c r="E190" s="392"/>
      <c r="F190" s="393" t="s">
        <v>1407</v>
      </c>
      <c r="G190" s="392"/>
      <c r="H190" s="392" t="s">
        <v>1492</v>
      </c>
      <c r="I190" s="392" t="s">
        <v>1489</v>
      </c>
      <c r="J190" s="394" t="s">
        <v>1490</v>
      </c>
      <c r="K190" s="395"/>
    </row>
    <row r="191" s="1" customFormat="1" ht="15" customHeight="1">
      <c r="B191" s="352"/>
      <c r="C191" s="388" t="s">
        <v>46</v>
      </c>
      <c r="D191" s="327"/>
      <c r="E191" s="327"/>
      <c r="F191" s="350" t="s">
        <v>1401</v>
      </c>
      <c r="G191" s="327"/>
      <c r="H191" s="324" t="s">
        <v>1493</v>
      </c>
      <c r="I191" s="327" t="s">
        <v>1494</v>
      </c>
      <c r="J191" s="327"/>
      <c r="K191" s="375"/>
    </row>
    <row r="192" s="1" customFormat="1" ht="15" customHeight="1">
      <c r="B192" s="352"/>
      <c r="C192" s="388" t="s">
        <v>1495</v>
      </c>
      <c r="D192" s="327"/>
      <c r="E192" s="327"/>
      <c r="F192" s="350" t="s">
        <v>1401</v>
      </c>
      <c r="G192" s="327"/>
      <c r="H192" s="327" t="s">
        <v>1496</v>
      </c>
      <c r="I192" s="327" t="s">
        <v>1436</v>
      </c>
      <c r="J192" s="327"/>
      <c r="K192" s="375"/>
    </row>
    <row r="193" s="1" customFormat="1" ht="15" customHeight="1">
      <c r="B193" s="352"/>
      <c r="C193" s="388" t="s">
        <v>1497</v>
      </c>
      <c r="D193" s="327"/>
      <c r="E193" s="327"/>
      <c r="F193" s="350" t="s">
        <v>1401</v>
      </c>
      <c r="G193" s="327"/>
      <c r="H193" s="327" t="s">
        <v>1498</v>
      </c>
      <c r="I193" s="327" t="s">
        <v>1436</v>
      </c>
      <c r="J193" s="327"/>
      <c r="K193" s="375"/>
    </row>
    <row r="194" s="1" customFormat="1" ht="15" customHeight="1">
      <c r="B194" s="352"/>
      <c r="C194" s="388" t="s">
        <v>1499</v>
      </c>
      <c r="D194" s="327"/>
      <c r="E194" s="327"/>
      <c r="F194" s="350" t="s">
        <v>1407</v>
      </c>
      <c r="G194" s="327"/>
      <c r="H194" s="327" t="s">
        <v>1500</v>
      </c>
      <c r="I194" s="327" t="s">
        <v>1436</v>
      </c>
      <c r="J194" s="327"/>
      <c r="K194" s="375"/>
    </row>
    <row r="195" s="1" customFormat="1" ht="15" customHeight="1">
      <c r="B195" s="381"/>
      <c r="C195" s="396"/>
      <c r="D195" s="361"/>
      <c r="E195" s="361"/>
      <c r="F195" s="361"/>
      <c r="G195" s="361"/>
      <c r="H195" s="361"/>
      <c r="I195" s="361"/>
      <c r="J195" s="361"/>
      <c r="K195" s="382"/>
    </row>
    <row r="196" s="1" customFormat="1" ht="18.75" customHeight="1">
      <c r="B196" s="363"/>
      <c r="C196" s="373"/>
      <c r="D196" s="373"/>
      <c r="E196" s="373"/>
      <c r="F196" s="383"/>
      <c r="G196" s="373"/>
      <c r="H196" s="373"/>
      <c r="I196" s="373"/>
      <c r="J196" s="373"/>
      <c r="K196" s="363"/>
    </row>
    <row r="197" s="1" customFormat="1" ht="18.75" customHeight="1">
      <c r="B197" s="363"/>
      <c r="C197" s="373"/>
      <c r="D197" s="373"/>
      <c r="E197" s="373"/>
      <c r="F197" s="383"/>
      <c r="G197" s="373"/>
      <c r="H197" s="373"/>
      <c r="I197" s="373"/>
      <c r="J197" s="373"/>
      <c r="K197" s="363"/>
    </row>
    <row r="198" s="1" customFormat="1" ht="18.75" customHeight="1">
      <c r="B198" s="335"/>
      <c r="C198" s="335"/>
      <c r="D198" s="335"/>
      <c r="E198" s="335"/>
      <c r="F198" s="335"/>
      <c r="G198" s="335"/>
      <c r="H198" s="335"/>
      <c r="I198" s="335"/>
      <c r="J198" s="335"/>
      <c r="K198" s="335"/>
    </row>
    <row r="199" s="1" customFormat="1" ht="13.5">
      <c r="B199" s="314"/>
      <c r="C199" s="315"/>
      <c r="D199" s="315"/>
      <c r="E199" s="315"/>
      <c r="F199" s="315"/>
      <c r="G199" s="315"/>
      <c r="H199" s="315"/>
      <c r="I199" s="315"/>
      <c r="J199" s="315"/>
      <c r="K199" s="316"/>
    </row>
    <row r="200" s="1" customFormat="1" ht="21">
      <c r="B200" s="317"/>
      <c r="C200" s="318" t="s">
        <v>1501</v>
      </c>
      <c r="D200" s="318"/>
      <c r="E200" s="318"/>
      <c r="F200" s="318"/>
      <c r="G200" s="318"/>
      <c r="H200" s="318"/>
      <c r="I200" s="318"/>
      <c r="J200" s="318"/>
      <c r="K200" s="319"/>
    </row>
    <row r="201" s="1" customFormat="1" ht="25.5" customHeight="1">
      <c r="B201" s="317"/>
      <c r="C201" s="397" t="s">
        <v>1502</v>
      </c>
      <c r="D201" s="397"/>
      <c r="E201" s="397"/>
      <c r="F201" s="397" t="s">
        <v>1503</v>
      </c>
      <c r="G201" s="398"/>
      <c r="H201" s="397" t="s">
        <v>1504</v>
      </c>
      <c r="I201" s="397"/>
      <c r="J201" s="397"/>
      <c r="K201" s="319"/>
    </row>
    <row r="202" s="1" customFormat="1" ht="5.25" customHeight="1">
      <c r="B202" s="352"/>
      <c r="C202" s="347"/>
      <c r="D202" s="347"/>
      <c r="E202" s="347"/>
      <c r="F202" s="347"/>
      <c r="G202" s="373"/>
      <c r="H202" s="347"/>
      <c r="I202" s="347"/>
      <c r="J202" s="347"/>
      <c r="K202" s="375"/>
    </row>
    <row r="203" s="1" customFormat="1" ht="15" customHeight="1">
      <c r="B203" s="352"/>
      <c r="C203" s="327" t="s">
        <v>1494</v>
      </c>
      <c r="D203" s="327"/>
      <c r="E203" s="327"/>
      <c r="F203" s="350" t="s">
        <v>47</v>
      </c>
      <c r="G203" s="327"/>
      <c r="H203" s="327" t="s">
        <v>1505</v>
      </c>
      <c r="I203" s="327"/>
      <c r="J203" s="327"/>
      <c r="K203" s="375"/>
    </row>
    <row r="204" s="1" customFormat="1" ht="15" customHeight="1">
      <c r="B204" s="352"/>
      <c r="C204" s="327"/>
      <c r="D204" s="327"/>
      <c r="E204" s="327"/>
      <c r="F204" s="350" t="s">
        <v>48</v>
      </c>
      <c r="G204" s="327"/>
      <c r="H204" s="327" t="s">
        <v>1506</v>
      </c>
      <c r="I204" s="327"/>
      <c r="J204" s="327"/>
      <c r="K204" s="375"/>
    </row>
    <row r="205" s="1" customFormat="1" ht="15" customHeight="1">
      <c r="B205" s="352"/>
      <c r="C205" s="327"/>
      <c r="D205" s="327"/>
      <c r="E205" s="327"/>
      <c r="F205" s="350" t="s">
        <v>51</v>
      </c>
      <c r="G205" s="327"/>
      <c r="H205" s="327" t="s">
        <v>1507</v>
      </c>
      <c r="I205" s="327"/>
      <c r="J205" s="327"/>
      <c r="K205" s="375"/>
    </row>
    <row r="206" s="1" customFormat="1" ht="15" customHeight="1">
      <c r="B206" s="352"/>
      <c r="C206" s="327"/>
      <c r="D206" s="327"/>
      <c r="E206" s="327"/>
      <c r="F206" s="350" t="s">
        <v>49</v>
      </c>
      <c r="G206" s="327"/>
      <c r="H206" s="327" t="s">
        <v>1508</v>
      </c>
      <c r="I206" s="327"/>
      <c r="J206" s="327"/>
      <c r="K206" s="375"/>
    </row>
    <row r="207" s="1" customFormat="1" ht="15" customHeight="1">
      <c r="B207" s="352"/>
      <c r="C207" s="327"/>
      <c r="D207" s="327"/>
      <c r="E207" s="327"/>
      <c r="F207" s="350" t="s">
        <v>50</v>
      </c>
      <c r="G207" s="327"/>
      <c r="H207" s="327" t="s">
        <v>1509</v>
      </c>
      <c r="I207" s="327"/>
      <c r="J207" s="327"/>
      <c r="K207" s="375"/>
    </row>
    <row r="208" s="1" customFormat="1" ht="15" customHeight="1">
      <c r="B208" s="352"/>
      <c r="C208" s="327"/>
      <c r="D208" s="327"/>
      <c r="E208" s="327"/>
      <c r="F208" s="350"/>
      <c r="G208" s="327"/>
      <c r="H208" s="327"/>
      <c r="I208" s="327"/>
      <c r="J208" s="327"/>
      <c r="K208" s="375"/>
    </row>
    <row r="209" s="1" customFormat="1" ht="15" customHeight="1">
      <c r="B209" s="352"/>
      <c r="C209" s="327" t="s">
        <v>1448</v>
      </c>
      <c r="D209" s="327"/>
      <c r="E209" s="327"/>
      <c r="F209" s="350" t="s">
        <v>89</v>
      </c>
      <c r="G209" s="327"/>
      <c r="H209" s="327" t="s">
        <v>1510</v>
      </c>
      <c r="I209" s="327"/>
      <c r="J209" s="327"/>
      <c r="K209" s="375"/>
    </row>
    <row r="210" s="1" customFormat="1" ht="15" customHeight="1">
      <c r="B210" s="352"/>
      <c r="C210" s="327"/>
      <c r="D210" s="327"/>
      <c r="E210" s="327"/>
      <c r="F210" s="350" t="s">
        <v>83</v>
      </c>
      <c r="G210" s="327"/>
      <c r="H210" s="327" t="s">
        <v>1349</v>
      </c>
      <c r="I210" s="327"/>
      <c r="J210" s="327"/>
      <c r="K210" s="375"/>
    </row>
    <row r="211" s="1" customFormat="1" ht="15" customHeight="1">
      <c r="B211" s="352"/>
      <c r="C211" s="327"/>
      <c r="D211" s="327"/>
      <c r="E211" s="327"/>
      <c r="F211" s="350" t="s">
        <v>1347</v>
      </c>
      <c r="G211" s="327"/>
      <c r="H211" s="327" t="s">
        <v>1511</v>
      </c>
      <c r="I211" s="327"/>
      <c r="J211" s="327"/>
      <c r="K211" s="375"/>
    </row>
    <row r="212" s="1" customFormat="1" ht="15" customHeight="1">
      <c r="B212" s="399"/>
      <c r="C212" s="327"/>
      <c r="D212" s="327"/>
      <c r="E212" s="327"/>
      <c r="F212" s="350" t="s">
        <v>108</v>
      </c>
      <c r="G212" s="388"/>
      <c r="H212" s="379" t="s">
        <v>109</v>
      </c>
      <c r="I212" s="379"/>
      <c r="J212" s="379"/>
      <c r="K212" s="400"/>
    </row>
    <row r="213" s="1" customFormat="1" ht="15" customHeight="1">
      <c r="B213" s="399"/>
      <c r="C213" s="327"/>
      <c r="D213" s="327"/>
      <c r="E213" s="327"/>
      <c r="F213" s="350" t="s">
        <v>135</v>
      </c>
      <c r="G213" s="388"/>
      <c r="H213" s="379" t="s">
        <v>1512</v>
      </c>
      <c r="I213" s="379"/>
      <c r="J213" s="379"/>
      <c r="K213" s="400"/>
    </row>
    <row r="214" s="1" customFormat="1" ht="15" customHeight="1">
      <c r="B214" s="399"/>
      <c r="C214" s="327"/>
      <c r="D214" s="327"/>
      <c r="E214" s="327"/>
      <c r="F214" s="350"/>
      <c r="G214" s="388"/>
      <c r="H214" s="379"/>
      <c r="I214" s="379"/>
      <c r="J214" s="379"/>
      <c r="K214" s="400"/>
    </row>
    <row r="215" s="1" customFormat="1" ht="15" customHeight="1">
      <c r="B215" s="399"/>
      <c r="C215" s="327" t="s">
        <v>1472</v>
      </c>
      <c r="D215" s="327"/>
      <c r="E215" s="327"/>
      <c r="F215" s="350">
        <v>1</v>
      </c>
      <c r="G215" s="388"/>
      <c r="H215" s="379" t="s">
        <v>1513</v>
      </c>
      <c r="I215" s="379"/>
      <c r="J215" s="379"/>
      <c r="K215" s="400"/>
    </row>
    <row r="216" s="1" customFormat="1" ht="15" customHeight="1">
      <c r="B216" s="399"/>
      <c r="C216" s="327"/>
      <c r="D216" s="327"/>
      <c r="E216" s="327"/>
      <c r="F216" s="350">
        <v>2</v>
      </c>
      <c r="G216" s="388"/>
      <c r="H216" s="379" t="s">
        <v>1514</v>
      </c>
      <c r="I216" s="379"/>
      <c r="J216" s="379"/>
      <c r="K216" s="400"/>
    </row>
    <row r="217" s="1" customFormat="1" ht="15" customHeight="1">
      <c r="B217" s="399"/>
      <c r="C217" s="327"/>
      <c r="D217" s="327"/>
      <c r="E217" s="327"/>
      <c r="F217" s="350">
        <v>3</v>
      </c>
      <c r="G217" s="388"/>
      <c r="H217" s="379" t="s">
        <v>1515</v>
      </c>
      <c r="I217" s="379"/>
      <c r="J217" s="379"/>
      <c r="K217" s="400"/>
    </row>
    <row r="218" s="1" customFormat="1" ht="15" customHeight="1">
      <c r="B218" s="399"/>
      <c r="C218" s="327"/>
      <c r="D218" s="327"/>
      <c r="E218" s="327"/>
      <c r="F218" s="350">
        <v>4</v>
      </c>
      <c r="G218" s="388"/>
      <c r="H218" s="379" t="s">
        <v>1516</v>
      </c>
      <c r="I218" s="379"/>
      <c r="J218" s="379"/>
      <c r="K218" s="400"/>
    </row>
    <row r="219" s="1" customFormat="1" ht="12.75" customHeight="1">
      <c r="B219" s="401"/>
      <c r="C219" s="402"/>
      <c r="D219" s="402"/>
      <c r="E219" s="402"/>
      <c r="F219" s="402"/>
      <c r="G219" s="402"/>
      <c r="H219" s="402"/>
      <c r="I219" s="402"/>
      <c r="J219" s="402"/>
      <c r="K219" s="40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ROUND(J83,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ROUND((SUM(BE83:BE135)),  2)</f>
        <v>0</v>
      </c>
      <c r="G33" s="41"/>
      <c r="H33" s="41"/>
      <c r="I33" s="160">
        <v>0.20999999999999999</v>
      </c>
      <c r="J33" s="159">
        <f>ROUND(((SUM(BE83:BE135))*I33),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ROUND((SUM(BF83:BF135)),  2)</f>
        <v>0</v>
      </c>
      <c r="G34" s="41"/>
      <c r="H34" s="41"/>
      <c r="I34" s="160">
        <v>0.12</v>
      </c>
      <c r="J34" s="159">
        <f>ROUND(((SUM(BF83:BF135))*I34),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ROUND((SUM(BG83:BG135)),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ROUND((SUM(BH83:BH135)),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ROUND((SUM(BI83:BI135)),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PS 01 - Technologická část strojní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118</v>
      </c>
      <c r="E60" s="180"/>
      <c r="F60" s="180"/>
      <c r="G60" s="180"/>
      <c r="H60" s="180"/>
      <c r="I60" s="180"/>
      <c r="J60" s="181">
        <f>J84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119</v>
      </c>
      <c r="E61" s="185"/>
      <c r="F61" s="185"/>
      <c r="G61" s="185"/>
      <c r="H61" s="185"/>
      <c r="I61" s="185"/>
      <c r="J61" s="186">
        <f>J85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120</v>
      </c>
      <c r="E62" s="185"/>
      <c r="F62" s="185"/>
      <c r="G62" s="185"/>
      <c r="H62" s="185"/>
      <c r="I62" s="185"/>
      <c r="J62" s="186">
        <f>J101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121</v>
      </c>
      <c r="E63" s="185"/>
      <c r="F63" s="185"/>
      <c r="G63" s="185"/>
      <c r="H63" s="185"/>
      <c r="I63" s="185"/>
      <c r="J63" s="186">
        <f>J120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122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2" t="str">
        <f>E7</f>
        <v>Rekonstrukce MVE Chroustovice</v>
      </c>
      <c r="F73" s="35"/>
      <c r="G73" s="35"/>
      <c r="H73" s="35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112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PS 01 - Technologická část strojní</v>
      </c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Bývalý Chroustovický mlýn</v>
      </c>
      <c r="G77" s="43"/>
      <c r="H77" s="43"/>
      <c r="I77" s="35" t="s">
        <v>23</v>
      </c>
      <c r="J77" s="75" t="str">
        <f>IF(J12="","",J12)</f>
        <v>28. 1. 2026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Odborné učiliště Chroustovice - Zámek 1</v>
      </c>
      <c r="G79" s="43"/>
      <c r="H79" s="43"/>
      <c r="I79" s="35" t="s">
        <v>33</v>
      </c>
      <c r="J79" s="39" t="str">
        <f>E21</f>
        <v>AQUATIS a.s.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38</v>
      </c>
      <c r="J80" s="39" t="str">
        <f>E24</f>
        <v>Bc. Aneta Patková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8"/>
      <c r="B82" s="189"/>
      <c r="C82" s="190" t="s">
        <v>123</v>
      </c>
      <c r="D82" s="191" t="s">
        <v>61</v>
      </c>
      <c r="E82" s="191" t="s">
        <v>57</v>
      </c>
      <c r="F82" s="191" t="s">
        <v>58</v>
      </c>
      <c r="G82" s="191" t="s">
        <v>124</v>
      </c>
      <c r="H82" s="191" t="s">
        <v>125</v>
      </c>
      <c r="I82" s="191" t="s">
        <v>126</v>
      </c>
      <c r="J82" s="191" t="s">
        <v>116</v>
      </c>
      <c r="K82" s="192" t="s">
        <v>127</v>
      </c>
      <c r="L82" s="193"/>
      <c r="M82" s="95" t="s">
        <v>19</v>
      </c>
      <c r="N82" s="96" t="s">
        <v>46</v>
      </c>
      <c r="O82" s="96" t="s">
        <v>128</v>
      </c>
      <c r="P82" s="96" t="s">
        <v>129</v>
      </c>
      <c r="Q82" s="96" t="s">
        <v>130</v>
      </c>
      <c r="R82" s="96" t="s">
        <v>131</v>
      </c>
      <c r="S82" s="96" t="s">
        <v>132</v>
      </c>
      <c r="T82" s="97" t="s">
        <v>133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41"/>
      <c r="B83" s="42"/>
      <c r="C83" s="102" t="s">
        <v>134</v>
      </c>
      <c r="D83" s="43"/>
      <c r="E83" s="43"/>
      <c r="F83" s="43"/>
      <c r="G83" s="43"/>
      <c r="H83" s="43"/>
      <c r="I83" s="43"/>
      <c r="J83" s="194">
        <f>BK83</f>
        <v>0</v>
      </c>
      <c r="K83" s="43"/>
      <c r="L83" s="47"/>
      <c r="M83" s="98"/>
      <c r="N83" s="195"/>
      <c r="O83" s="99"/>
      <c r="P83" s="196">
        <f>P84</f>
        <v>0</v>
      </c>
      <c r="Q83" s="99"/>
      <c r="R83" s="196">
        <f>R84</f>
        <v>0</v>
      </c>
      <c r="S83" s="99"/>
      <c r="T83" s="197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75</v>
      </c>
      <c r="AU83" s="20" t="s">
        <v>117</v>
      </c>
      <c r="BK83" s="198">
        <f>BK84</f>
        <v>0</v>
      </c>
    </row>
    <row r="84" s="12" customFormat="1" ht="25.92" customHeight="1">
      <c r="A84" s="12"/>
      <c r="B84" s="199"/>
      <c r="C84" s="200"/>
      <c r="D84" s="201" t="s">
        <v>75</v>
      </c>
      <c r="E84" s="202" t="s">
        <v>135</v>
      </c>
      <c r="F84" s="202" t="s">
        <v>136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P85+P101+P120</f>
        <v>0</v>
      </c>
      <c r="Q84" s="207"/>
      <c r="R84" s="208">
        <f>R85+R101+R120</f>
        <v>0</v>
      </c>
      <c r="S84" s="207"/>
      <c r="T84" s="209">
        <f>T85+T101+T120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137</v>
      </c>
      <c r="AT84" s="211" t="s">
        <v>75</v>
      </c>
      <c r="AU84" s="211" t="s">
        <v>76</v>
      </c>
      <c r="AY84" s="210" t="s">
        <v>138</v>
      </c>
      <c r="BK84" s="212">
        <f>BK85+BK101+BK120</f>
        <v>0</v>
      </c>
    </row>
    <row r="85" s="12" customFormat="1" ht="22.8" customHeight="1">
      <c r="A85" s="12"/>
      <c r="B85" s="199"/>
      <c r="C85" s="200"/>
      <c r="D85" s="201" t="s">
        <v>75</v>
      </c>
      <c r="E85" s="213" t="s">
        <v>139</v>
      </c>
      <c r="F85" s="213" t="s">
        <v>140</v>
      </c>
      <c r="G85" s="200"/>
      <c r="H85" s="200"/>
      <c r="I85" s="203"/>
      <c r="J85" s="214">
        <f>BK85</f>
        <v>0</v>
      </c>
      <c r="K85" s="200"/>
      <c r="L85" s="205"/>
      <c r="M85" s="206"/>
      <c r="N85" s="207"/>
      <c r="O85" s="207"/>
      <c r="P85" s="208">
        <f>SUM(P86:P100)</f>
        <v>0</v>
      </c>
      <c r="Q85" s="207"/>
      <c r="R85" s="208">
        <f>SUM(R86:R100)</f>
        <v>0</v>
      </c>
      <c r="S85" s="207"/>
      <c r="T85" s="209">
        <f>SUM(T86:T100)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137</v>
      </c>
      <c r="AT85" s="211" t="s">
        <v>75</v>
      </c>
      <c r="AU85" s="211" t="s">
        <v>84</v>
      </c>
      <c r="AY85" s="210" t="s">
        <v>138</v>
      </c>
      <c r="BK85" s="212">
        <f>SUM(BK86:BK100)</f>
        <v>0</v>
      </c>
    </row>
    <row r="86" s="2" customFormat="1" ht="16.5" customHeight="1">
      <c r="A86" s="41"/>
      <c r="B86" s="42"/>
      <c r="C86" s="215" t="s">
        <v>84</v>
      </c>
      <c r="D86" s="215" t="s">
        <v>141</v>
      </c>
      <c r="E86" s="216" t="s">
        <v>142</v>
      </c>
      <c r="F86" s="217" t="s">
        <v>143</v>
      </c>
      <c r="G86" s="218" t="s">
        <v>144</v>
      </c>
      <c r="H86" s="219">
        <v>1</v>
      </c>
      <c r="I86" s="220"/>
      <c r="J86" s="221">
        <f>ROUND(I86*H86,2)</f>
        <v>0</v>
      </c>
      <c r="K86" s="217" t="s">
        <v>19</v>
      </c>
      <c r="L86" s="47"/>
      <c r="M86" s="222" t="s">
        <v>19</v>
      </c>
      <c r="N86" s="223" t="s">
        <v>47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145</v>
      </c>
      <c r="AT86" s="226" t="s">
        <v>141</v>
      </c>
      <c r="AU86" s="226" t="s">
        <v>86</v>
      </c>
      <c r="AY86" s="20" t="s">
        <v>138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84</v>
      </c>
      <c r="BK86" s="227">
        <f>ROUND(I86*H86,2)</f>
        <v>0</v>
      </c>
      <c r="BL86" s="20" t="s">
        <v>145</v>
      </c>
      <c r="BM86" s="226" t="s">
        <v>146</v>
      </c>
    </row>
    <row r="87" s="2" customFormat="1">
      <c r="A87" s="41"/>
      <c r="B87" s="42"/>
      <c r="C87" s="43"/>
      <c r="D87" s="228" t="s">
        <v>147</v>
      </c>
      <c r="E87" s="43"/>
      <c r="F87" s="229" t="s">
        <v>143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147</v>
      </c>
      <c r="AU87" s="20" t="s">
        <v>86</v>
      </c>
    </row>
    <row r="88" s="2" customFormat="1">
      <c r="A88" s="41"/>
      <c r="B88" s="42"/>
      <c r="C88" s="43"/>
      <c r="D88" s="228" t="s">
        <v>148</v>
      </c>
      <c r="E88" s="43"/>
      <c r="F88" s="233" t="s">
        <v>149</v>
      </c>
      <c r="G88" s="43"/>
      <c r="H88" s="43"/>
      <c r="I88" s="230"/>
      <c r="J88" s="43"/>
      <c r="K88" s="43"/>
      <c r="L88" s="47"/>
      <c r="M88" s="231"/>
      <c r="N88" s="232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148</v>
      </c>
      <c r="AU88" s="20" t="s">
        <v>86</v>
      </c>
    </row>
    <row r="89" s="2" customFormat="1" ht="16.5" customHeight="1">
      <c r="A89" s="41"/>
      <c r="B89" s="42"/>
      <c r="C89" s="215" t="s">
        <v>86</v>
      </c>
      <c r="D89" s="215" t="s">
        <v>141</v>
      </c>
      <c r="E89" s="216" t="s">
        <v>150</v>
      </c>
      <c r="F89" s="217" t="s">
        <v>151</v>
      </c>
      <c r="G89" s="218" t="s">
        <v>144</v>
      </c>
      <c r="H89" s="219">
        <v>1</v>
      </c>
      <c r="I89" s="220"/>
      <c r="J89" s="221">
        <f>ROUND(I89*H89,2)</f>
        <v>0</v>
      </c>
      <c r="K89" s="217" t="s">
        <v>19</v>
      </c>
      <c r="L89" s="47"/>
      <c r="M89" s="222" t="s">
        <v>19</v>
      </c>
      <c r="N89" s="223" t="s">
        <v>47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145</v>
      </c>
      <c r="AT89" s="226" t="s">
        <v>141</v>
      </c>
      <c r="AU89" s="226" t="s">
        <v>86</v>
      </c>
      <c r="AY89" s="20" t="s">
        <v>138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84</v>
      </c>
      <c r="BK89" s="227">
        <f>ROUND(I89*H89,2)</f>
        <v>0</v>
      </c>
      <c r="BL89" s="20" t="s">
        <v>145</v>
      </c>
      <c r="BM89" s="226" t="s">
        <v>152</v>
      </c>
    </row>
    <row r="90" s="2" customFormat="1">
      <c r="A90" s="41"/>
      <c r="B90" s="42"/>
      <c r="C90" s="43"/>
      <c r="D90" s="228" t="s">
        <v>147</v>
      </c>
      <c r="E90" s="43"/>
      <c r="F90" s="229" t="s">
        <v>151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147</v>
      </c>
      <c r="AU90" s="20" t="s">
        <v>86</v>
      </c>
    </row>
    <row r="91" s="2" customFormat="1">
      <c r="A91" s="41"/>
      <c r="B91" s="42"/>
      <c r="C91" s="43"/>
      <c r="D91" s="228" t="s">
        <v>148</v>
      </c>
      <c r="E91" s="43"/>
      <c r="F91" s="233" t="s">
        <v>149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148</v>
      </c>
      <c r="AU91" s="20" t="s">
        <v>86</v>
      </c>
    </row>
    <row r="92" s="2" customFormat="1" ht="16.5" customHeight="1">
      <c r="A92" s="41"/>
      <c r="B92" s="42"/>
      <c r="C92" s="215" t="s">
        <v>153</v>
      </c>
      <c r="D92" s="215" t="s">
        <v>141</v>
      </c>
      <c r="E92" s="216" t="s">
        <v>154</v>
      </c>
      <c r="F92" s="217" t="s">
        <v>155</v>
      </c>
      <c r="G92" s="218" t="s">
        <v>144</v>
      </c>
      <c r="H92" s="219">
        <v>1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47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145</v>
      </c>
      <c r="AT92" s="226" t="s">
        <v>141</v>
      </c>
      <c r="AU92" s="226" t="s">
        <v>86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84</v>
      </c>
      <c r="BK92" s="227">
        <f>ROUND(I92*H92,2)</f>
        <v>0</v>
      </c>
      <c r="BL92" s="20" t="s">
        <v>145</v>
      </c>
      <c r="BM92" s="226" t="s">
        <v>156</v>
      </c>
    </row>
    <row r="93" s="2" customFormat="1">
      <c r="A93" s="41"/>
      <c r="B93" s="42"/>
      <c r="C93" s="43"/>
      <c r="D93" s="228" t="s">
        <v>147</v>
      </c>
      <c r="E93" s="43"/>
      <c r="F93" s="229" t="s">
        <v>155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86</v>
      </c>
    </row>
    <row r="94" s="2" customFormat="1">
      <c r="A94" s="41"/>
      <c r="B94" s="42"/>
      <c r="C94" s="43"/>
      <c r="D94" s="228" t="s">
        <v>148</v>
      </c>
      <c r="E94" s="43"/>
      <c r="F94" s="233" t="s">
        <v>149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86</v>
      </c>
    </row>
    <row r="95" s="2" customFormat="1" ht="16.5" customHeight="1">
      <c r="A95" s="41"/>
      <c r="B95" s="42"/>
      <c r="C95" s="215" t="s">
        <v>137</v>
      </c>
      <c r="D95" s="215" t="s">
        <v>141</v>
      </c>
      <c r="E95" s="216" t="s">
        <v>157</v>
      </c>
      <c r="F95" s="217" t="s">
        <v>158</v>
      </c>
      <c r="G95" s="218" t="s">
        <v>144</v>
      </c>
      <c r="H95" s="219">
        <v>1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47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145</v>
      </c>
      <c r="AT95" s="226" t="s">
        <v>141</v>
      </c>
      <c r="AU95" s="226" t="s">
        <v>86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84</v>
      </c>
      <c r="BK95" s="227">
        <f>ROUND(I95*H95,2)</f>
        <v>0</v>
      </c>
      <c r="BL95" s="20" t="s">
        <v>145</v>
      </c>
      <c r="BM95" s="226" t="s">
        <v>159</v>
      </c>
    </row>
    <row r="96" s="2" customFormat="1">
      <c r="A96" s="41"/>
      <c r="B96" s="42"/>
      <c r="C96" s="43"/>
      <c r="D96" s="228" t="s">
        <v>147</v>
      </c>
      <c r="E96" s="43"/>
      <c r="F96" s="229" t="s">
        <v>158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147</v>
      </c>
      <c r="AU96" s="20" t="s">
        <v>86</v>
      </c>
    </row>
    <row r="97" s="2" customFormat="1">
      <c r="A97" s="41"/>
      <c r="B97" s="42"/>
      <c r="C97" s="43"/>
      <c r="D97" s="228" t="s">
        <v>148</v>
      </c>
      <c r="E97" s="43"/>
      <c r="F97" s="233" t="s">
        <v>149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148</v>
      </c>
      <c r="AU97" s="20" t="s">
        <v>86</v>
      </c>
    </row>
    <row r="98" s="2" customFormat="1" ht="16.5" customHeight="1">
      <c r="A98" s="41"/>
      <c r="B98" s="42"/>
      <c r="C98" s="215" t="s">
        <v>160</v>
      </c>
      <c r="D98" s="215" t="s">
        <v>141</v>
      </c>
      <c r="E98" s="216" t="s">
        <v>161</v>
      </c>
      <c r="F98" s="217" t="s">
        <v>162</v>
      </c>
      <c r="G98" s="218" t="s">
        <v>144</v>
      </c>
      <c r="H98" s="219">
        <v>1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47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84</v>
      </c>
      <c r="AT98" s="226" t="s">
        <v>141</v>
      </c>
      <c r="AU98" s="226" t="s">
        <v>86</v>
      </c>
      <c r="AY98" s="20" t="s">
        <v>138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84</v>
      </c>
      <c r="BK98" s="227">
        <f>ROUND(I98*H98,2)</f>
        <v>0</v>
      </c>
      <c r="BL98" s="20" t="s">
        <v>84</v>
      </c>
      <c r="BM98" s="226" t="s">
        <v>163</v>
      </c>
    </row>
    <row r="99" s="2" customFormat="1">
      <c r="A99" s="41"/>
      <c r="B99" s="42"/>
      <c r="C99" s="43"/>
      <c r="D99" s="228" t="s">
        <v>147</v>
      </c>
      <c r="E99" s="43"/>
      <c r="F99" s="229" t="s">
        <v>162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147</v>
      </c>
      <c r="AU99" s="20" t="s">
        <v>86</v>
      </c>
    </row>
    <row r="100" s="2" customFormat="1">
      <c r="A100" s="41"/>
      <c r="B100" s="42"/>
      <c r="C100" s="43"/>
      <c r="D100" s="228" t="s">
        <v>148</v>
      </c>
      <c r="E100" s="43"/>
      <c r="F100" s="233" t="s">
        <v>149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148</v>
      </c>
      <c r="AU100" s="20" t="s">
        <v>86</v>
      </c>
    </row>
    <row r="101" s="12" customFormat="1" ht="22.8" customHeight="1">
      <c r="A101" s="12"/>
      <c r="B101" s="199"/>
      <c r="C101" s="200"/>
      <c r="D101" s="201" t="s">
        <v>75</v>
      </c>
      <c r="E101" s="213" t="s">
        <v>164</v>
      </c>
      <c r="F101" s="213" t="s">
        <v>165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SUM(P102:P119)</f>
        <v>0</v>
      </c>
      <c r="Q101" s="207"/>
      <c r="R101" s="208">
        <f>SUM(R102:R119)</f>
        <v>0</v>
      </c>
      <c r="S101" s="207"/>
      <c r="T101" s="209">
        <f>SUM(T102:T119)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137</v>
      </c>
      <c r="AT101" s="211" t="s">
        <v>75</v>
      </c>
      <c r="AU101" s="211" t="s">
        <v>84</v>
      </c>
      <c r="AY101" s="210" t="s">
        <v>138</v>
      </c>
      <c r="BK101" s="212">
        <f>SUM(BK102:BK119)</f>
        <v>0</v>
      </c>
    </row>
    <row r="102" s="2" customFormat="1" ht="16.5" customHeight="1">
      <c r="A102" s="41"/>
      <c r="B102" s="42"/>
      <c r="C102" s="215" t="s">
        <v>166</v>
      </c>
      <c r="D102" s="215" t="s">
        <v>141</v>
      </c>
      <c r="E102" s="216" t="s">
        <v>167</v>
      </c>
      <c r="F102" s="217" t="s">
        <v>168</v>
      </c>
      <c r="G102" s="218" t="s">
        <v>169</v>
      </c>
      <c r="H102" s="219">
        <v>1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47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145</v>
      </c>
      <c r="AT102" s="226" t="s">
        <v>141</v>
      </c>
      <c r="AU102" s="226" t="s">
        <v>86</v>
      </c>
      <c r="AY102" s="20" t="s">
        <v>138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84</v>
      </c>
      <c r="BK102" s="227">
        <f>ROUND(I102*H102,2)</f>
        <v>0</v>
      </c>
      <c r="BL102" s="20" t="s">
        <v>145</v>
      </c>
      <c r="BM102" s="226" t="s">
        <v>170</v>
      </c>
    </row>
    <row r="103" s="2" customFormat="1">
      <c r="A103" s="41"/>
      <c r="B103" s="42"/>
      <c r="C103" s="43"/>
      <c r="D103" s="228" t="s">
        <v>147</v>
      </c>
      <c r="E103" s="43"/>
      <c r="F103" s="229" t="s">
        <v>168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147</v>
      </c>
      <c r="AU103" s="20" t="s">
        <v>86</v>
      </c>
    </row>
    <row r="104" s="2" customFormat="1">
      <c r="A104" s="41"/>
      <c r="B104" s="42"/>
      <c r="C104" s="43"/>
      <c r="D104" s="228" t="s">
        <v>148</v>
      </c>
      <c r="E104" s="43"/>
      <c r="F104" s="233" t="s">
        <v>149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86</v>
      </c>
    </row>
    <row r="105" s="2" customFormat="1" ht="16.5" customHeight="1">
      <c r="A105" s="41"/>
      <c r="B105" s="42"/>
      <c r="C105" s="215" t="s">
        <v>171</v>
      </c>
      <c r="D105" s="215" t="s">
        <v>141</v>
      </c>
      <c r="E105" s="216" t="s">
        <v>172</v>
      </c>
      <c r="F105" s="217" t="s">
        <v>173</v>
      </c>
      <c r="G105" s="218" t="s">
        <v>169</v>
      </c>
      <c r="H105" s="219">
        <v>1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47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145</v>
      </c>
      <c r="AT105" s="226" t="s">
        <v>141</v>
      </c>
      <c r="AU105" s="226" t="s">
        <v>86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84</v>
      </c>
      <c r="BK105" s="227">
        <f>ROUND(I105*H105,2)</f>
        <v>0</v>
      </c>
      <c r="BL105" s="20" t="s">
        <v>145</v>
      </c>
      <c r="BM105" s="226" t="s">
        <v>174</v>
      </c>
    </row>
    <row r="106" s="2" customFormat="1">
      <c r="A106" s="41"/>
      <c r="B106" s="42"/>
      <c r="C106" s="43"/>
      <c r="D106" s="228" t="s">
        <v>147</v>
      </c>
      <c r="E106" s="43"/>
      <c r="F106" s="229" t="s">
        <v>173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147</v>
      </c>
      <c r="AU106" s="20" t="s">
        <v>86</v>
      </c>
    </row>
    <row r="107" s="2" customFormat="1">
      <c r="A107" s="41"/>
      <c r="B107" s="42"/>
      <c r="C107" s="43"/>
      <c r="D107" s="228" t="s">
        <v>148</v>
      </c>
      <c r="E107" s="43"/>
      <c r="F107" s="233" t="s">
        <v>149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148</v>
      </c>
      <c r="AU107" s="20" t="s">
        <v>86</v>
      </c>
    </row>
    <row r="108" s="2" customFormat="1" ht="16.5" customHeight="1">
      <c r="A108" s="41"/>
      <c r="B108" s="42"/>
      <c r="C108" s="215" t="s">
        <v>175</v>
      </c>
      <c r="D108" s="215" t="s">
        <v>141</v>
      </c>
      <c r="E108" s="216" t="s">
        <v>176</v>
      </c>
      <c r="F108" s="217" t="s">
        <v>177</v>
      </c>
      <c r="G108" s="218" t="s">
        <v>169</v>
      </c>
      <c r="H108" s="219">
        <v>1</v>
      </c>
      <c r="I108" s="220"/>
      <c r="J108" s="221">
        <f>ROUND(I108*H108,2)</f>
        <v>0</v>
      </c>
      <c r="K108" s="217" t="s">
        <v>19</v>
      </c>
      <c r="L108" s="47"/>
      <c r="M108" s="222" t="s">
        <v>19</v>
      </c>
      <c r="N108" s="223" t="s">
        <v>47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145</v>
      </c>
      <c r="AT108" s="226" t="s">
        <v>141</v>
      </c>
      <c r="AU108" s="226" t="s">
        <v>86</v>
      </c>
      <c r="AY108" s="20" t="s">
        <v>138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84</v>
      </c>
      <c r="BK108" s="227">
        <f>ROUND(I108*H108,2)</f>
        <v>0</v>
      </c>
      <c r="BL108" s="20" t="s">
        <v>145</v>
      </c>
      <c r="BM108" s="226" t="s">
        <v>178</v>
      </c>
    </row>
    <row r="109" s="2" customFormat="1">
      <c r="A109" s="41"/>
      <c r="B109" s="42"/>
      <c r="C109" s="43"/>
      <c r="D109" s="228" t="s">
        <v>147</v>
      </c>
      <c r="E109" s="43"/>
      <c r="F109" s="229" t="s">
        <v>177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147</v>
      </c>
      <c r="AU109" s="20" t="s">
        <v>86</v>
      </c>
    </row>
    <row r="110" s="2" customFormat="1">
      <c r="A110" s="41"/>
      <c r="B110" s="42"/>
      <c r="C110" s="43"/>
      <c r="D110" s="228" t="s">
        <v>148</v>
      </c>
      <c r="E110" s="43"/>
      <c r="F110" s="233" t="s">
        <v>149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148</v>
      </c>
      <c r="AU110" s="20" t="s">
        <v>86</v>
      </c>
    </row>
    <row r="111" s="2" customFormat="1" ht="16.5" customHeight="1">
      <c r="A111" s="41"/>
      <c r="B111" s="42"/>
      <c r="C111" s="215" t="s">
        <v>179</v>
      </c>
      <c r="D111" s="215" t="s">
        <v>141</v>
      </c>
      <c r="E111" s="216" t="s">
        <v>180</v>
      </c>
      <c r="F111" s="217" t="s">
        <v>181</v>
      </c>
      <c r="G111" s="218" t="s">
        <v>169</v>
      </c>
      <c r="H111" s="219">
        <v>1</v>
      </c>
      <c r="I111" s="220"/>
      <c r="J111" s="221">
        <f>ROUND(I111*H111,2)</f>
        <v>0</v>
      </c>
      <c r="K111" s="217" t="s">
        <v>19</v>
      </c>
      <c r="L111" s="47"/>
      <c r="M111" s="222" t="s">
        <v>19</v>
      </c>
      <c r="N111" s="223" t="s">
        <v>47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145</v>
      </c>
      <c r="AT111" s="226" t="s">
        <v>141</v>
      </c>
      <c r="AU111" s="226" t="s">
        <v>86</v>
      </c>
      <c r="AY111" s="20" t="s">
        <v>138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84</v>
      </c>
      <c r="BK111" s="227">
        <f>ROUND(I111*H111,2)</f>
        <v>0</v>
      </c>
      <c r="BL111" s="20" t="s">
        <v>145</v>
      </c>
      <c r="BM111" s="226" t="s">
        <v>182</v>
      </c>
    </row>
    <row r="112" s="2" customFormat="1">
      <c r="A112" s="41"/>
      <c r="B112" s="42"/>
      <c r="C112" s="43"/>
      <c r="D112" s="228" t="s">
        <v>147</v>
      </c>
      <c r="E112" s="43"/>
      <c r="F112" s="229" t="s">
        <v>181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147</v>
      </c>
      <c r="AU112" s="20" t="s">
        <v>86</v>
      </c>
    </row>
    <row r="113" s="2" customFormat="1">
      <c r="A113" s="41"/>
      <c r="B113" s="42"/>
      <c r="C113" s="43"/>
      <c r="D113" s="228" t="s">
        <v>148</v>
      </c>
      <c r="E113" s="43"/>
      <c r="F113" s="233" t="s">
        <v>149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148</v>
      </c>
      <c r="AU113" s="20" t="s">
        <v>86</v>
      </c>
    </row>
    <row r="114" s="2" customFormat="1" ht="16.5" customHeight="1">
      <c r="A114" s="41"/>
      <c r="B114" s="42"/>
      <c r="C114" s="215" t="s">
        <v>183</v>
      </c>
      <c r="D114" s="215" t="s">
        <v>141</v>
      </c>
      <c r="E114" s="216" t="s">
        <v>184</v>
      </c>
      <c r="F114" s="217" t="s">
        <v>185</v>
      </c>
      <c r="G114" s="218" t="s">
        <v>169</v>
      </c>
      <c r="H114" s="219">
        <v>1</v>
      </c>
      <c r="I114" s="220"/>
      <c r="J114" s="221">
        <f>ROUND(I114*H114,2)</f>
        <v>0</v>
      </c>
      <c r="K114" s="217" t="s">
        <v>19</v>
      </c>
      <c r="L114" s="47"/>
      <c r="M114" s="222" t="s">
        <v>19</v>
      </c>
      <c r="N114" s="223" t="s">
        <v>47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145</v>
      </c>
      <c r="AT114" s="226" t="s">
        <v>141</v>
      </c>
      <c r="AU114" s="226" t="s">
        <v>86</v>
      </c>
      <c r="AY114" s="20" t="s">
        <v>138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84</v>
      </c>
      <c r="BK114" s="227">
        <f>ROUND(I114*H114,2)</f>
        <v>0</v>
      </c>
      <c r="BL114" s="20" t="s">
        <v>145</v>
      </c>
      <c r="BM114" s="226" t="s">
        <v>186</v>
      </c>
    </row>
    <row r="115" s="2" customFormat="1">
      <c r="A115" s="41"/>
      <c r="B115" s="42"/>
      <c r="C115" s="43"/>
      <c r="D115" s="228" t="s">
        <v>147</v>
      </c>
      <c r="E115" s="43"/>
      <c r="F115" s="229" t="s">
        <v>185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147</v>
      </c>
      <c r="AU115" s="20" t="s">
        <v>86</v>
      </c>
    </row>
    <row r="116" s="2" customFormat="1">
      <c r="A116" s="41"/>
      <c r="B116" s="42"/>
      <c r="C116" s="43"/>
      <c r="D116" s="228" t="s">
        <v>148</v>
      </c>
      <c r="E116" s="43"/>
      <c r="F116" s="233" t="s">
        <v>149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148</v>
      </c>
      <c r="AU116" s="20" t="s">
        <v>86</v>
      </c>
    </row>
    <row r="117" s="2" customFormat="1" ht="16.5" customHeight="1">
      <c r="A117" s="41"/>
      <c r="B117" s="42"/>
      <c r="C117" s="215" t="s">
        <v>187</v>
      </c>
      <c r="D117" s="215" t="s">
        <v>141</v>
      </c>
      <c r="E117" s="216" t="s">
        <v>188</v>
      </c>
      <c r="F117" s="217" t="s">
        <v>189</v>
      </c>
      <c r="G117" s="218" t="s">
        <v>169</v>
      </c>
      <c r="H117" s="219">
        <v>1</v>
      </c>
      <c r="I117" s="220"/>
      <c r="J117" s="221">
        <f>ROUND(I117*H117,2)</f>
        <v>0</v>
      </c>
      <c r="K117" s="217" t="s">
        <v>19</v>
      </c>
      <c r="L117" s="47"/>
      <c r="M117" s="222" t="s">
        <v>19</v>
      </c>
      <c r="N117" s="223" t="s">
        <v>47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145</v>
      </c>
      <c r="AT117" s="226" t="s">
        <v>141</v>
      </c>
      <c r="AU117" s="226" t="s">
        <v>86</v>
      </c>
      <c r="AY117" s="20" t="s">
        <v>138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84</v>
      </c>
      <c r="BK117" s="227">
        <f>ROUND(I117*H117,2)</f>
        <v>0</v>
      </c>
      <c r="BL117" s="20" t="s">
        <v>145</v>
      </c>
      <c r="BM117" s="226" t="s">
        <v>190</v>
      </c>
    </row>
    <row r="118" s="2" customFormat="1">
      <c r="A118" s="41"/>
      <c r="B118" s="42"/>
      <c r="C118" s="43"/>
      <c r="D118" s="228" t="s">
        <v>147</v>
      </c>
      <c r="E118" s="43"/>
      <c r="F118" s="229" t="s">
        <v>189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147</v>
      </c>
      <c r="AU118" s="20" t="s">
        <v>86</v>
      </c>
    </row>
    <row r="119" s="2" customFormat="1">
      <c r="A119" s="41"/>
      <c r="B119" s="42"/>
      <c r="C119" s="43"/>
      <c r="D119" s="228" t="s">
        <v>148</v>
      </c>
      <c r="E119" s="43"/>
      <c r="F119" s="233" t="s">
        <v>149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148</v>
      </c>
      <c r="AU119" s="20" t="s">
        <v>86</v>
      </c>
    </row>
    <row r="120" s="12" customFormat="1" ht="22.8" customHeight="1">
      <c r="A120" s="12"/>
      <c r="B120" s="199"/>
      <c r="C120" s="200"/>
      <c r="D120" s="201" t="s">
        <v>75</v>
      </c>
      <c r="E120" s="213" t="s">
        <v>191</v>
      </c>
      <c r="F120" s="213" t="s">
        <v>136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SUM(P121:P135)</f>
        <v>0</v>
      </c>
      <c r="Q120" s="207"/>
      <c r="R120" s="208">
        <f>SUM(R121:R135)</f>
        <v>0</v>
      </c>
      <c r="S120" s="207"/>
      <c r="T120" s="209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137</v>
      </c>
      <c r="AT120" s="211" t="s">
        <v>75</v>
      </c>
      <c r="AU120" s="211" t="s">
        <v>84</v>
      </c>
      <c r="AY120" s="210" t="s">
        <v>138</v>
      </c>
      <c r="BK120" s="212">
        <f>SUM(BK121:BK135)</f>
        <v>0</v>
      </c>
    </row>
    <row r="121" s="2" customFormat="1" ht="16.5" customHeight="1">
      <c r="A121" s="41"/>
      <c r="B121" s="42"/>
      <c r="C121" s="215" t="s">
        <v>8</v>
      </c>
      <c r="D121" s="215" t="s">
        <v>141</v>
      </c>
      <c r="E121" s="216" t="s">
        <v>192</v>
      </c>
      <c r="F121" s="217" t="s">
        <v>193</v>
      </c>
      <c r="G121" s="218" t="s">
        <v>194</v>
      </c>
      <c r="H121" s="219">
        <v>1</v>
      </c>
      <c r="I121" s="220"/>
      <c r="J121" s="221">
        <f>ROUND(I121*H121,2)</f>
        <v>0</v>
      </c>
      <c r="K121" s="217" t="s">
        <v>19</v>
      </c>
      <c r="L121" s="47"/>
      <c r="M121" s="222" t="s">
        <v>19</v>
      </c>
      <c r="N121" s="223" t="s">
        <v>47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195</v>
      </c>
      <c r="AT121" s="226" t="s">
        <v>141</v>
      </c>
      <c r="AU121" s="226" t="s">
        <v>86</v>
      </c>
      <c r="AY121" s="20" t="s">
        <v>138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84</v>
      </c>
      <c r="BK121" s="227">
        <f>ROUND(I121*H121,2)</f>
        <v>0</v>
      </c>
      <c r="BL121" s="20" t="s">
        <v>195</v>
      </c>
      <c r="BM121" s="226" t="s">
        <v>196</v>
      </c>
    </row>
    <row r="122" s="2" customFormat="1">
      <c r="A122" s="41"/>
      <c r="B122" s="42"/>
      <c r="C122" s="43"/>
      <c r="D122" s="228" t="s">
        <v>147</v>
      </c>
      <c r="E122" s="43"/>
      <c r="F122" s="229" t="s">
        <v>197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147</v>
      </c>
      <c r="AU122" s="20" t="s">
        <v>86</v>
      </c>
    </row>
    <row r="123" s="2" customFormat="1">
      <c r="A123" s="41"/>
      <c r="B123" s="42"/>
      <c r="C123" s="43"/>
      <c r="D123" s="228" t="s">
        <v>148</v>
      </c>
      <c r="E123" s="43"/>
      <c r="F123" s="233" t="s">
        <v>149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86</v>
      </c>
    </row>
    <row r="124" s="2" customFormat="1" ht="16.5" customHeight="1">
      <c r="A124" s="41"/>
      <c r="B124" s="42"/>
      <c r="C124" s="215" t="s">
        <v>198</v>
      </c>
      <c r="D124" s="215" t="s">
        <v>141</v>
      </c>
      <c r="E124" s="216" t="s">
        <v>199</v>
      </c>
      <c r="F124" s="217" t="s">
        <v>200</v>
      </c>
      <c r="G124" s="218" t="s">
        <v>194</v>
      </c>
      <c r="H124" s="219">
        <v>1</v>
      </c>
      <c r="I124" s="220"/>
      <c r="J124" s="221">
        <f>ROUND(I124*H124,2)</f>
        <v>0</v>
      </c>
      <c r="K124" s="217" t="s">
        <v>19</v>
      </c>
      <c r="L124" s="47"/>
      <c r="M124" s="222" t="s">
        <v>19</v>
      </c>
      <c r="N124" s="223" t="s">
        <v>47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195</v>
      </c>
      <c r="AT124" s="226" t="s">
        <v>141</v>
      </c>
      <c r="AU124" s="226" t="s">
        <v>86</v>
      </c>
      <c r="AY124" s="20" t="s">
        <v>138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84</v>
      </c>
      <c r="BK124" s="227">
        <f>ROUND(I124*H124,2)</f>
        <v>0</v>
      </c>
      <c r="BL124" s="20" t="s">
        <v>195</v>
      </c>
      <c r="BM124" s="226" t="s">
        <v>201</v>
      </c>
    </row>
    <row r="125" s="2" customFormat="1">
      <c r="A125" s="41"/>
      <c r="B125" s="42"/>
      <c r="C125" s="43"/>
      <c r="D125" s="228" t="s">
        <v>147</v>
      </c>
      <c r="E125" s="43"/>
      <c r="F125" s="229" t="s">
        <v>202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147</v>
      </c>
      <c r="AU125" s="20" t="s">
        <v>86</v>
      </c>
    </row>
    <row r="126" s="2" customFormat="1">
      <c r="A126" s="41"/>
      <c r="B126" s="42"/>
      <c r="C126" s="43"/>
      <c r="D126" s="228" t="s">
        <v>148</v>
      </c>
      <c r="E126" s="43"/>
      <c r="F126" s="233" t="s">
        <v>149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148</v>
      </c>
      <c r="AU126" s="20" t="s">
        <v>86</v>
      </c>
    </row>
    <row r="127" s="2" customFormat="1" ht="16.5" customHeight="1">
      <c r="A127" s="41"/>
      <c r="B127" s="42"/>
      <c r="C127" s="215" t="s">
        <v>203</v>
      </c>
      <c r="D127" s="215" t="s">
        <v>141</v>
      </c>
      <c r="E127" s="216" t="s">
        <v>204</v>
      </c>
      <c r="F127" s="217" t="s">
        <v>205</v>
      </c>
      <c r="G127" s="218" t="s">
        <v>194</v>
      </c>
      <c r="H127" s="219">
        <v>1</v>
      </c>
      <c r="I127" s="220"/>
      <c r="J127" s="221">
        <f>ROUND(I127*H127,2)</f>
        <v>0</v>
      </c>
      <c r="K127" s="217" t="s">
        <v>19</v>
      </c>
      <c r="L127" s="47"/>
      <c r="M127" s="222" t="s">
        <v>19</v>
      </c>
      <c r="N127" s="223" t="s">
        <v>47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195</v>
      </c>
      <c r="AT127" s="226" t="s">
        <v>141</v>
      </c>
      <c r="AU127" s="226" t="s">
        <v>86</v>
      </c>
      <c r="AY127" s="20" t="s">
        <v>138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84</v>
      </c>
      <c r="BK127" s="227">
        <f>ROUND(I127*H127,2)</f>
        <v>0</v>
      </c>
      <c r="BL127" s="20" t="s">
        <v>195</v>
      </c>
      <c r="BM127" s="226" t="s">
        <v>206</v>
      </c>
    </row>
    <row r="128" s="2" customFormat="1">
      <c r="A128" s="41"/>
      <c r="B128" s="42"/>
      <c r="C128" s="43"/>
      <c r="D128" s="228" t="s">
        <v>147</v>
      </c>
      <c r="E128" s="43"/>
      <c r="F128" s="229" t="s">
        <v>207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147</v>
      </c>
      <c r="AU128" s="20" t="s">
        <v>86</v>
      </c>
    </row>
    <row r="129" s="2" customFormat="1">
      <c r="A129" s="41"/>
      <c r="B129" s="42"/>
      <c r="C129" s="43"/>
      <c r="D129" s="228" t="s">
        <v>148</v>
      </c>
      <c r="E129" s="43"/>
      <c r="F129" s="233" t="s">
        <v>149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148</v>
      </c>
      <c r="AU129" s="20" t="s">
        <v>86</v>
      </c>
    </row>
    <row r="130" s="2" customFormat="1" ht="16.5" customHeight="1">
      <c r="A130" s="41"/>
      <c r="B130" s="42"/>
      <c r="C130" s="215" t="s">
        <v>208</v>
      </c>
      <c r="D130" s="215" t="s">
        <v>141</v>
      </c>
      <c r="E130" s="216" t="s">
        <v>209</v>
      </c>
      <c r="F130" s="217" t="s">
        <v>210</v>
      </c>
      <c r="G130" s="218" t="s">
        <v>194</v>
      </c>
      <c r="H130" s="219">
        <v>1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47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195</v>
      </c>
      <c r="AT130" s="226" t="s">
        <v>141</v>
      </c>
      <c r="AU130" s="226" t="s">
        <v>86</v>
      </c>
      <c r="AY130" s="20" t="s">
        <v>138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84</v>
      </c>
      <c r="BK130" s="227">
        <f>ROUND(I130*H130,2)</f>
        <v>0</v>
      </c>
      <c r="BL130" s="20" t="s">
        <v>195</v>
      </c>
      <c r="BM130" s="226" t="s">
        <v>211</v>
      </c>
    </row>
    <row r="131" s="2" customFormat="1">
      <c r="A131" s="41"/>
      <c r="B131" s="42"/>
      <c r="C131" s="43"/>
      <c r="D131" s="228" t="s">
        <v>147</v>
      </c>
      <c r="E131" s="43"/>
      <c r="F131" s="229" t="s">
        <v>210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147</v>
      </c>
      <c r="AU131" s="20" t="s">
        <v>86</v>
      </c>
    </row>
    <row r="132" s="2" customFormat="1">
      <c r="A132" s="41"/>
      <c r="B132" s="42"/>
      <c r="C132" s="43"/>
      <c r="D132" s="228" t="s">
        <v>148</v>
      </c>
      <c r="E132" s="43"/>
      <c r="F132" s="233" t="s">
        <v>149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86</v>
      </c>
    </row>
    <row r="133" s="2" customFormat="1" ht="16.5" customHeight="1">
      <c r="A133" s="41"/>
      <c r="B133" s="42"/>
      <c r="C133" s="215" t="s">
        <v>212</v>
      </c>
      <c r="D133" s="215" t="s">
        <v>141</v>
      </c>
      <c r="E133" s="216" t="s">
        <v>213</v>
      </c>
      <c r="F133" s="217" t="s">
        <v>214</v>
      </c>
      <c r="G133" s="218" t="s">
        <v>194</v>
      </c>
      <c r="H133" s="219">
        <v>1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47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195</v>
      </c>
      <c r="AT133" s="226" t="s">
        <v>141</v>
      </c>
      <c r="AU133" s="226" t="s">
        <v>86</v>
      </c>
      <c r="AY133" s="20" t="s">
        <v>138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84</v>
      </c>
      <c r="BK133" s="227">
        <f>ROUND(I133*H133,2)</f>
        <v>0</v>
      </c>
      <c r="BL133" s="20" t="s">
        <v>195</v>
      </c>
      <c r="BM133" s="226" t="s">
        <v>215</v>
      </c>
    </row>
    <row r="134" s="2" customFormat="1">
      <c r="A134" s="41"/>
      <c r="B134" s="42"/>
      <c r="C134" s="43"/>
      <c r="D134" s="228" t="s">
        <v>147</v>
      </c>
      <c r="E134" s="43"/>
      <c r="F134" s="229" t="s">
        <v>216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147</v>
      </c>
      <c r="AU134" s="20" t="s">
        <v>86</v>
      </c>
    </row>
    <row r="135" s="2" customFormat="1">
      <c r="A135" s="41"/>
      <c r="B135" s="42"/>
      <c r="C135" s="43"/>
      <c r="D135" s="228" t="s">
        <v>148</v>
      </c>
      <c r="E135" s="43"/>
      <c r="F135" s="233" t="s">
        <v>149</v>
      </c>
      <c r="G135" s="43"/>
      <c r="H135" s="43"/>
      <c r="I135" s="230"/>
      <c r="J135" s="43"/>
      <c r="K135" s="43"/>
      <c r="L135" s="47"/>
      <c r="M135" s="234"/>
      <c r="N135" s="235"/>
      <c r="O135" s="236"/>
      <c r="P135" s="236"/>
      <c r="Q135" s="236"/>
      <c r="R135" s="236"/>
      <c r="S135" s="236"/>
      <c r="T135" s="237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148</v>
      </c>
      <c r="AU135" s="20" t="s">
        <v>86</v>
      </c>
    </row>
    <row r="136" s="2" customFormat="1" ht="6.96" customHeight="1">
      <c r="A136" s="41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7"/>
      <c r="M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</sheetData>
  <sheetProtection sheet="1" autoFilter="0" formatColumns="0" formatRows="0" objects="1" scenarios="1" spinCount="100000" saltValue="CH0IpRlIhi0LKpMNvMOmKR8VDr1p6y3jKqe9Xgd+74CQxuWAYxcrE80JUAnIQCJ9Ey0uvLh6rtgnbiwW51v8NA==" hashValue="7vQEfrDkyrmC1syuqIXd10JQHozqcDMQyarYE7tgdyFfbEV8knIRrcX9oHmRTQ1IURIy/rgCn25v8iUkpgSHkw==" algorithmName="SHA-512" password="CC35"/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217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ROUND((SUM(BE80:BE120)),  2)</f>
        <v>0</v>
      </c>
      <c r="G33" s="41"/>
      <c r="H33" s="41"/>
      <c r="I33" s="160">
        <v>0.20999999999999999</v>
      </c>
      <c r="J33" s="159">
        <f>ROUND(((SUM(BE80:BE120))*I33),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ROUND((SUM(BF80:BF120)),  2)</f>
        <v>0</v>
      </c>
      <c r="G34" s="41"/>
      <c r="H34" s="41"/>
      <c r="I34" s="160">
        <v>0.12</v>
      </c>
      <c r="J34" s="159">
        <f>ROUND(((SUM(BF80:BF120))*I34),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ROUND((SUM(BG80:BG120)),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ROUND((SUM(BH80:BH120)),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ROUND((SUM(BI80:BI120)),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PS 02 - MVE – Technologická část elektro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218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122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MVE Chroustovice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PS 02 - MVE – Technologická část elektro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Bývalý Chroustovický mlýn</v>
      </c>
      <c r="G74" s="43"/>
      <c r="H74" s="43"/>
      <c r="I74" s="35" t="s">
        <v>23</v>
      </c>
      <c r="J74" s="75" t="str">
        <f>IF(J12="","",J12)</f>
        <v>28. 1. 2026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Odborné učiliště Chroustovice - Zámek 1</v>
      </c>
      <c r="G76" s="43"/>
      <c r="H76" s="43"/>
      <c r="I76" s="35" t="s">
        <v>33</v>
      </c>
      <c r="J76" s="39" t="str">
        <f>E21</f>
        <v>AQUATIS a.s.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Bc. Aneta Patková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123</v>
      </c>
      <c r="D79" s="191" t="s">
        <v>61</v>
      </c>
      <c r="E79" s="191" t="s">
        <v>57</v>
      </c>
      <c r="F79" s="191" t="s">
        <v>58</v>
      </c>
      <c r="G79" s="191" t="s">
        <v>124</v>
      </c>
      <c r="H79" s="191" t="s">
        <v>125</v>
      </c>
      <c r="I79" s="191" t="s">
        <v>126</v>
      </c>
      <c r="J79" s="191" t="s">
        <v>116</v>
      </c>
      <c r="K79" s="192" t="s">
        <v>127</v>
      </c>
      <c r="L79" s="193"/>
      <c r="M79" s="95" t="s">
        <v>19</v>
      </c>
      <c r="N79" s="96" t="s">
        <v>46</v>
      </c>
      <c r="O79" s="96" t="s">
        <v>128</v>
      </c>
      <c r="P79" s="96" t="s">
        <v>129</v>
      </c>
      <c r="Q79" s="96" t="s">
        <v>130</v>
      </c>
      <c r="R79" s="96" t="s">
        <v>131</v>
      </c>
      <c r="S79" s="96" t="s">
        <v>132</v>
      </c>
      <c r="T79" s="97" t="s">
        <v>133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134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75</v>
      </c>
      <c r="AU80" s="20" t="s">
        <v>117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75</v>
      </c>
      <c r="E81" s="202" t="s">
        <v>219</v>
      </c>
      <c r="F81" s="202" t="s">
        <v>220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SUM(P82:P120)</f>
        <v>0</v>
      </c>
      <c r="Q81" s="207"/>
      <c r="R81" s="208">
        <f>SUM(R82:R120)</f>
        <v>0</v>
      </c>
      <c r="S81" s="207"/>
      <c r="T81" s="209">
        <f>SUM(T82:T120)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137</v>
      </c>
      <c r="AT81" s="211" t="s">
        <v>75</v>
      </c>
      <c r="AU81" s="211" t="s">
        <v>76</v>
      </c>
      <c r="AY81" s="210" t="s">
        <v>138</v>
      </c>
      <c r="BK81" s="212">
        <f>SUM(BK82:BK120)</f>
        <v>0</v>
      </c>
    </row>
    <row r="82" s="2" customFormat="1" ht="16.5" customHeight="1">
      <c r="A82" s="41"/>
      <c r="B82" s="42"/>
      <c r="C82" s="215" t="s">
        <v>84</v>
      </c>
      <c r="D82" s="215" t="s">
        <v>141</v>
      </c>
      <c r="E82" s="216" t="s">
        <v>221</v>
      </c>
      <c r="F82" s="217" t="s">
        <v>222</v>
      </c>
      <c r="G82" s="218" t="s">
        <v>169</v>
      </c>
      <c r="H82" s="219">
        <v>1</v>
      </c>
      <c r="I82" s="220"/>
      <c r="J82" s="221">
        <f>ROUND(I82*H82,2)</f>
        <v>0</v>
      </c>
      <c r="K82" s="217" t="s">
        <v>19</v>
      </c>
      <c r="L82" s="47"/>
      <c r="M82" s="222" t="s">
        <v>19</v>
      </c>
      <c r="N82" s="223" t="s">
        <v>47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145</v>
      </c>
      <c r="AT82" s="226" t="s">
        <v>141</v>
      </c>
      <c r="AU82" s="226" t="s">
        <v>84</v>
      </c>
      <c r="AY82" s="20" t="s">
        <v>138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84</v>
      </c>
      <c r="BK82" s="227">
        <f>ROUND(I82*H82,2)</f>
        <v>0</v>
      </c>
      <c r="BL82" s="20" t="s">
        <v>145</v>
      </c>
      <c r="BM82" s="226" t="s">
        <v>223</v>
      </c>
    </row>
    <row r="83" s="2" customFormat="1">
      <c r="A83" s="41"/>
      <c r="B83" s="42"/>
      <c r="C83" s="43"/>
      <c r="D83" s="228" t="s">
        <v>147</v>
      </c>
      <c r="E83" s="43"/>
      <c r="F83" s="229" t="s">
        <v>222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147</v>
      </c>
      <c r="AU83" s="20" t="s">
        <v>84</v>
      </c>
    </row>
    <row r="84" s="2" customFormat="1">
      <c r="A84" s="41"/>
      <c r="B84" s="42"/>
      <c r="C84" s="43"/>
      <c r="D84" s="228" t="s">
        <v>148</v>
      </c>
      <c r="E84" s="43"/>
      <c r="F84" s="233" t="s">
        <v>224</v>
      </c>
      <c r="G84" s="43"/>
      <c r="H84" s="43"/>
      <c r="I84" s="230"/>
      <c r="J84" s="43"/>
      <c r="K84" s="43"/>
      <c r="L84" s="47"/>
      <c r="M84" s="231"/>
      <c r="N84" s="232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148</v>
      </c>
      <c r="AU84" s="20" t="s">
        <v>84</v>
      </c>
    </row>
    <row r="85" s="2" customFormat="1" ht="16.5" customHeight="1">
      <c r="A85" s="41"/>
      <c r="B85" s="42"/>
      <c r="C85" s="215" t="s">
        <v>86</v>
      </c>
      <c r="D85" s="215" t="s">
        <v>141</v>
      </c>
      <c r="E85" s="216" t="s">
        <v>225</v>
      </c>
      <c r="F85" s="217" t="s">
        <v>226</v>
      </c>
      <c r="G85" s="218" t="s">
        <v>169</v>
      </c>
      <c r="H85" s="219">
        <v>1</v>
      </c>
      <c r="I85" s="220"/>
      <c r="J85" s="221">
        <f>ROUND(I85*H85,2)</f>
        <v>0</v>
      </c>
      <c r="K85" s="217" t="s">
        <v>19</v>
      </c>
      <c r="L85" s="47"/>
      <c r="M85" s="222" t="s">
        <v>19</v>
      </c>
      <c r="N85" s="223" t="s">
        <v>47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145</v>
      </c>
      <c r="AT85" s="226" t="s">
        <v>141</v>
      </c>
      <c r="AU85" s="226" t="s">
        <v>84</v>
      </c>
      <c r="AY85" s="20" t="s">
        <v>138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84</v>
      </c>
      <c r="BK85" s="227">
        <f>ROUND(I85*H85,2)</f>
        <v>0</v>
      </c>
      <c r="BL85" s="20" t="s">
        <v>145</v>
      </c>
      <c r="BM85" s="226" t="s">
        <v>227</v>
      </c>
    </row>
    <row r="86" s="2" customFormat="1">
      <c r="A86" s="41"/>
      <c r="B86" s="42"/>
      <c r="C86" s="43"/>
      <c r="D86" s="228" t="s">
        <v>147</v>
      </c>
      <c r="E86" s="43"/>
      <c r="F86" s="229" t="s">
        <v>226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147</v>
      </c>
      <c r="AU86" s="20" t="s">
        <v>84</v>
      </c>
    </row>
    <row r="87" s="2" customFormat="1">
      <c r="A87" s="41"/>
      <c r="B87" s="42"/>
      <c r="C87" s="43"/>
      <c r="D87" s="228" t="s">
        <v>148</v>
      </c>
      <c r="E87" s="43"/>
      <c r="F87" s="233" t="s">
        <v>224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148</v>
      </c>
      <c r="AU87" s="20" t="s">
        <v>84</v>
      </c>
    </row>
    <row r="88" s="2" customFormat="1" ht="16.5" customHeight="1">
      <c r="A88" s="41"/>
      <c r="B88" s="42"/>
      <c r="C88" s="215" t="s">
        <v>153</v>
      </c>
      <c r="D88" s="215" t="s">
        <v>141</v>
      </c>
      <c r="E88" s="216" t="s">
        <v>228</v>
      </c>
      <c r="F88" s="217" t="s">
        <v>229</v>
      </c>
      <c r="G88" s="218" t="s">
        <v>169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47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145</v>
      </c>
      <c r="AT88" s="226" t="s">
        <v>141</v>
      </c>
      <c r="AU88" s="226" t="s">
        <v>84</v>
      </c>
      <c r="AY88" s="20" t="s">
        <v>138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84</v>
      </c>
      <c r="BK88" s="227">
        <f>ROUND(I88*H88,2)</f>
        <v>0</v>
      </c>
      <c r="BL88" s="20" t="s">
        <v>145</v>
      </c>
      <c r="BM88" s="226" t="s">
        <v>230</v>
      </c>
    </row>
    <row r="89" s="2" customFormat="1">
      <c r="A89" s="41"/>
      <c r="B89" s="42"/>
      <c r="C89" s="43"/>
      <c r="D89" s="228" t="s">
        <v>147</v>
      </c>
      <c r="E89" s="43"/>
      <c r="F89" s="229" t="s">
        <v>229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147</v>
      </c>
      <c r="AU89" s="20" t="s">
        <v>84</v>
      </c>
    </row>
    <row r="90" s="2" customFormat="1">
      <c r="A90" s="41"/>
      <c r="B90" s="42"/>
      <c r="C90" s="43"/>
      <c r="D90" s="228" t="s">
        <v>148</v>
      </c>
      <c r="E90" s="43"/>
      <c r="F90" s="233" t="s">
        <v>224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148</v>
      </c>
      <c r="AU90" s="20" t="s">
        <v>84</v>
      </c>
    </row>
    <row r="91" s="2" customFormat="1" ht="16.5" customHeight="1">
      <c r="A91" s="41"/>
      <c r="B91" s="42"/>
      <c r="C91" s="215" t="s">
        <v>137</v>
      </c>
      <c r="D91" s="215" t="s">
        <v>141</v>
      </c>
      <c r="E91" s="216" t="s">
        <v>231</v>
      </c>
      <c r="F91" s="217" t="s">
        <v>232</v>
      </c>
      <c r="G91" s="218" t="s">
        <v>233</v>
      </c>
      <c r="H91" s="219">
        <v>1</v>
      </c>
      <c r="I91" s="220"/>
      <c r="J91" s="221">
        <f>ROUND(I91*H91,2)</f>
        <v>0</v>
      </c>
      <c r="K91" s="217" t="s">
        <v>19</v>
      </c>
      <c r="L91" s="47"/>
      <c r="M91" s="222" t="s">
        <v>19</v>
      </c>
      <c r="N91" s="223" t="s">
        <v>47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145</v>
      </c>
      <c r="AT91" s="226" t="s">
        <v>141</v>
      </c>
      <c r="AU91" s="226" t="s">
        <v>84</v>
      </c>
      <c r="AY91" s="20" t="s">
        <v>138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84</v>
      </c>
      <c r="BK91" s="227">
        <f>ROUND(I91*H91,2)</f>
        <v>0</v>
      </c>
      <c r="BL91" s="20" t="s">
        <v>145</v>
      </c>
      <c r="BM91" s="226" t="s">
        <v>234</v>
      </c>
    </row>
    <row r="92" s="2" customFormat="1">
      <c r="A92" s="41"/>
      <c r="B92" s="42"/>
      <c r="C92" s="43"/>
      <c r="D92" s="228" t="s">
        <v>147</v>
      </c>
      <c r="E92" s="43"/>
      <c r="F92" s="229" t="s">
        <v>232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147</v>
      </c>
      <c r="AU92" s="20" t="s">
        <v>84</v>
      </c>
    </row>
    <row r="93" s="2" customFormat="1">
      <c r="A93" s="41"/>
      <c r="B93" s="42"/>
      <c r="C93" s="43"/>
      <c r="D93" s="228" t="s">
        <v>148</v>
      </c>
      <c r="E93" s="43"/>
      <c r="F93" s="233" t="s">
        <v>224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148</v>
      </c>
      <c r="AU93" s="20" t="s">
        <v>84</v>
      </c>
    </row>
    <row r="94" s="2" customFormat="1" ht="16.5" customHeight="1">
      <c r="A94" s="41"/>
      <c r="B94" s="42"/>
      <c r="C94" s="215" t="s">
        <v>160</v>
      </c>
      <c r="D94" s="215" t="s">
        <v>141</v>
      </c>
      <c r="E94" s="216" t="s">
        <v>235</v>
      </c>
      <c r="F94" s="217" t="s">
        <v>236</v>
      </c>
      <c r="G94" s="218" t="s">
        <v>233</v>
      </c>
      <c r="H94" s="219">
        <v>1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47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145</v>
      </c>
      <c r="AT94" s="226" t="s">
        <v>141</v>
      </c>
      <c r="AU94" s="226" t="s">
        <v>84</v>
      </c>
      <c r="AY94" s="20" t="s">
        <v>138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84</v>
      </c>
      <c r="BK94" s="227">
        <f>ROUND(I94*H94,2)</f>
        <v>0</v>
      </c>
      <c r="BL94" s="20" t="s">
        <v>145</v>
      </c>
      <c r="BM94" s="226" t="s">
        <v>237</v>
      </c>
    </row>
    <row r="95" s="2" customFormat="1">
      <c r="A95" s="41"/>
      <c r="B95" s="42"/>
      <c r="C95" s="43"/>
      <c r="D95" s="228" t="s">
        <v>147</v>
      </c>
      <c r="E95" s="43"/>
      <c r="F95" s="229" t="s">
        <v>236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147</v>
      </c>
      <c r="AU95" s="20" t="s">
        <v>84</v>
      </c>
    </row>
    <row r="96" s="2" customFormat="1">
      <c r="A96" s="41"/>
      <c r="B96" s="42"/>
      <c r="C96" s="43"/>
      <c r="D96" s="228" t="s">
        <v>148</v>
      </c>
      <c r="E96" s="43"/>
      <c r="F96" s="233" t="s">
        <v>224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148</v>
      </c>
      <c r="AU96" s="20" t="s">
        <v>84</v>
      </c>
    </row>
    <row r="97" s="2" customFormat="1" ht="16.5" customHeight="1">
      <c r="A97" s="41"/>
      <c r="B97" s="42"/>
      <c r="C97" s="215" t="s">
        <v>166</v>
      </c>
      <c r="D97" s="215" t="s">
        <v>141</v>
      </c>
      <c r="E97" s="216" t="s">
        <v>238</v>
      </c>
      <c r="F97" s="217" t="s">
        <v>239</v>
      </c>
      <c r="G97" s="218" t="s">
        <v>233</v>
      </c>
      <c r="H97" s="219">
        <v>1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47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145</v>
      </c>
      <c r="AT97" s="226" t="s">
        <v>141</v>
      </c>
      <c r="AU97" s="226" t="s">
        <v>84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84</v>
      </c>
      <c r="BK97" s="227">
        <f>ROUND(I97*H97,2)</f>
        <v>0</v>
      </c>
      <c r="BL97" s="20" t="s">
        <v>145</v>
      </c>
      <c r="BM97" s="226" t="s">
        <v>240</v>
      </c>
    </row>
    <row r="98" s="2" customFormat="1">
      <c r="A98" s="41"/>
      <c r="B98" s="42"/>
      <c r="C98" s="43"/>
      <c r="D98" s="228" t="s">
        <v>147</v>
      </c>
      <c r="E98" s="43"/>
      <c r="F98" s="229" t="s">
        <v>239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147</v>
      </c>
      <c r="AU98" s="20" t="s">
        <v>84</v>
      </c>
    </row>
    <row r="99" s="2" customFormat="1">
      <c r="A99" s="41"/>
      <c r="B99" s="42"/>
      <c r="C99" s="43"/>
      <c r="D99" s="228" t="s">
        <v>148</v>
      </c>
      <c r="E99" s="43"/>
      <c r="F99" s="233" t="s">
        <v>224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148</v>
      </c>
      <c r="AU99" s="20" t="s">
        <v>84</v>
      </c>
    </row>
    <row r="100" s="2" customFormat="1" ht="16.5" customHeight="1">
      <c r="A100" s="41"/>
      <c r="B100" s="42"/>
      <c r="C100" s="215" t="s">
        <v>171</v>
      </c>
      <c r="D100" s="215" t="s">
        <v>141</v>
      </c>
      <c r="E100" s="216" t="s">
        <v>241</v>
      </c>
      <c r="F100" s="217" t="s">
        <v>242</v>
      </c>
      <c r="G100" s="218" t="s">
        <v>169</v>
      </c>
      <c r="H100" s="219">
        <v>1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47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145</v>
      </c>
      <c r="AT100" s="226" t="s">
        <v>141</v>
      </c>
      <c r="AU100" s="226" t="s">
        <v>84</v>
      </c>
      <c r="AY100" s="20" t="s">
        <v>138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84</v>
      </c>
      <c r="BK100" s="227">
        <f>ROUND(I100*H100,2)</f>
        <v>0</v>
      </c>
      <c r="BL100" s="20" t="s">
        <v>145</v>
      </c>
      <c r="BM100" s="226" t="s">
        <v>243</v>
      </c>
    </row>
    <row r="101" s="2" customFormat="1">
      <c r="A101" s="41"/>
      <c r="B101" s="42"/>
      <c r="C101" s="43"/>
      <c r="D101" s="228" t="s">
        <v>147</v>
      </c>
      <c r="E101" s="43"/>
      <c r="F101" s="229" t="s">
        <v>242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147</v>
      </c>
      <c r="AU101" s="20" t="s">
        <v>84</v>
      </c>
    </row>
    <row r="102" s="2" customFormat="1">
      <c r="A102" s="41"/>
      <c r="B102" s="42"/>
      <c r="C102" s="43"/>
      <c r="D102" s="228" t="s">
        <v>148</v>
      </c>
      <c r="E102" s="43"/>
      <c r="F102" s="233" t="s">
        <v>224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84</v>
      </c>
    </row>
    <row r="103" s="2" customFormat="1" ht="16.5" customHeight="1">
      <c r="A103" s="41"/>
      <c r="B103" s="42"/>
      <c r="C103" s="215" t="s">
        <v>175</v>
      </c>
      <c r="D103" s="215" t="s">
        <v>141</v>
      </c>
      <c r="E103" s="216" t="s">
        <v>244</v>
      </c>
      <c r="F103" s="217" t="s">
        <v>245</v>
      </c>
      <c r="G103" s="218" t="s">
        <v>233</v>
      </c>
      <c r="H103" s="219">
        <v>1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47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145</v>
      </c>
      <c r="AT103" s="226" t="s">
        <v>141</v>
      </c>
      <c r="AU103" s="226" t="s">
        <v>84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84</v>
      </c>
      <c r="BK103" s="227">
        <f>ROUND(I103*H103,2)</f>
        <v>0</v>
      </c>
      <c r="BL103" s="20" t="s">
        <v>145</v>
      </c>
      <c r="BM103" s="226" t="s">
        <v>246</v>
      </c>
    </row>
    <row r="104" s="2" customFormat="1">
      <c r="A104" s="41"/>
      <c r="B104" s="42"/>
      <c r="C104" s="43"/>
      <c r="D104" s="228" t="s">
        <v>147</v>
      </c>
      <c r="E104" s="43"/>
      <c r="F104" s="229" t="s">
        <v>245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147</v>
      </c>
      <c r="AU104" s="20" t="s">
        <v>84</v>
      </c>
    </row>
    <row r="105" s="2" customFormat="1">
      <c r="A105" s="41"/>
      <c r="B105" s="42"/>
      <c r="C105" s="43"/>
      <c r="D105" s="228" t="s">
        <v>148</v>
      </c>
      <c r="E105" s="43"/>
      <c r="F105" s="233" t="s">
        <v>224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148</v>
      </c>
      <c r="AU105" s="20" t="s">
        <v>84</v>
      </c>
    </row>
    <row r="106" s="2" customFormat="1" ht="16.5" customHeight="1">
      <c r="A106" s="41"/>
      <c r="B106" s="42"/>
      <c r="C106" s="215" t="s">
        <v>179</v>
      </c>
      <c r="D106" s="215" t="s">
        <v>141</v>
      </c>
      <c r="E106" s="216" t="s">
        <v>247</v>
      </c>
      <c r="F106" s="217" t="s">
        <v>248</v>
      </c>
      <c r="G106" s="218" t="s">
        <v>233</v>
      </c>
      <c r="H106" s="219">
        <v>1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47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145</v>
      </c>
      <c r="AT106" s="226" t="s">
        <v>141</v>
      </c>
      <c r="AU106" s="226" t="s">
        <v>84</v>
      </c>
      <c r="AY106" s="20" t="s">
        <v>138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84</v>
      </c>
      <c r="BK106" s="227">
        <f>ROUND(I106*H106,2)</f>
        <v>0</v>
      </c>
      <c r="BL106" s="20" t="s">
        <v>145</v>
      </c>
      <c r="BM106" s="226" t="s">
        <v>249</v>
      </c>
    </row>
    <row r="107" s="2" customFormat="1">
      <c r="A107" s="41"/>
      <c r="B107" s="42"/>
      <c r="C107" s="43"/>
      <c r="D107" s="228" t="s">
        <v>147</v>
      </c>
      <c r="E107" s="43"/>
      <c r="F107" s="229" t="s">
        <v>248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147</v>
      </c>
      <c r="AU107" s="20" t="s">
        <v>84</v>
      </c>
    </row>
    <row r="108" s="2" customFormat="1">
      <c r="A108" s="41"/>
      <c r="B108" s="42"/>
      <c r="C108" s="43"/>
      <c r="D108" s="228" t="s">
        <v>148</v>
      </c>
      <c r="E108" s="43"/>
      <c r="F108" s="233" t="s">
        <v>224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148</v>
      </c>
      <c r="AU108" s="20" t="s">
        <v>84</v>
      </c>
    </row>
    <row r="109" s="2" customFormat="1" ht="16.5" customHeight="1">
      <c r="A109" s="41"/>
      <c r="B109" s="42"/>
      <c r="C109" s="215" t="s">
        <v>183</v>
      </c>
      <c r="D109" s="215" t="s">
        <v>141</v>
      </c>
      <c r="E109" s="216" t="s">
        <v>250</v>
      </c>
      <c r="F109" s="217" t="s">
        <v>251</v>
      </c>
      <c r="G109" s="218" t="s">
        <v>233</v>
      </c>
      <c r="H109" s="219">
        <v>1</v>
      </c>
      <c r="I109" s="220"/>
      <c r="J109" s="221">
        <f>ROUND(I109*H109,2)</f>
        <v>0</v>
      </c>
      <c r="K109" s="217" t="s">
        <v>19</v>
      </c>
      <c r="L109" s="47"/>
      <c r="M109" s="222" t="s">
        <v>19</v>
      </c>
      <c r="N109" s="223" t="s">
        <v>47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145</v>
      </c>
      <c r="AT109" s="226" t="s">
        <v>141</v>
      </c>
      <c r="AU109" s="226" t="s">
        <v>84</v>
      </c>
      <c r="AY109" s="20" t="s">
        <v>138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84</v>
      </c>
      <c r="BK109" s="227">
        <f>ROUND(I109*H109,2)</f>
        <v>0</v>
      </c>
      <c r="BL109" s="20" t="s">
        <v>145</v>
      </c>
      <c r="BM109" s="226" t="s">
        <v>252</v>
      </c>
    </row>
    <row r="110" s="2" customFormat="1">
      <c r="A110" s="41"/>
      <c r="B110" s="42"/>
      <c r="C110" s="43"/>
      <c r="D110" s="228" t="s">
        <v>147</v>
      </c>
      <c r="E110" s="43"/>
      <c r="F110" s="229" t="s">
        <v>251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147</v>
      </c>
      <c r="AU110" s="20" t="s">
        <v>84</v>
      </c>
    </row>
    <row r="111" s="2" customFormat="1">
      <c r="A111" s="41"/>
      <c r="B111" s="42"/>
      <c r="C111" s="43"/>
      <c r="D111" s="228" t="s">
        <v>148</v>
      </c>
      <c r="E111" s="43"/>
      <c r="F111" s="233" t="s">
        <v>224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148</v>
      </c>
      <c r="AU111" s="20" t="s">
        <v>84</v>
      </c>
    </row>
    <row r="112" s="2" customFormat="1" ht="16.5" customHeight="1">
      <c r="A112" s="41"/>
      <c r="B112" s="42"/>
      <c r="C112" s="215" t="s">
        <v>187</v>
      </c>
      <c r="D112" s="215" t="s">
        <v>141</v>
      </c>
      <c r="E112" s="216" t="s">
        <v>253</v>
      </c>
      <c r="F112" s="217" t="s">
        <v>254</v>
      </c>
      <c r="G112" s="218" t="s">
        <v>233</v>
      </c>
      <c r="H112" s="219">
        <v>1</v>
      </c>
      <c r="I112" s="220"/>
      <c r="J112" s="221">
        <f>ROUND(I112*H112,2)</f>
        <v>0</v>
      </c>
      <c r="K112" s="217" t="s">
        <v>19</v>
      </c>
      <c r="L112" s="47"/>
      <c r="M112" s="222" t="s">
        <v>19</v>
      </c>
      <c r="N112" s="223" t="s">
        <v>47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145</v>
      </c>
      <c r="AT112" s="226" t="s">
        <v>141</v>
      </c>
      <c r="AU112" s="226" t="s">
        <v>84</v>
      </c>
      <c r="AY112" s="20" t="s">
        <v>138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84</v>
      </c>
      <c r="BK112" s="227">
        <f>ROUND(I112*H112,2)</f>
        <v>0</v>
      </c>
      <c r="BL112" s="20" t="s">
        <v>145</v>
      </c>
      <c r="BM112" s="226" t="s">
        <v>255</v>
      </c>
    </row>
    <row r="113" s="2" customFormat="1">
      <c r="A113" s="41"/>
      <c r="B113" s="42"/>
      <c r="C113" s="43"/>
      <c r="D113" s="228" t="s">
        <v>147</v>
      </c>
      <c r="E113" s="43"/>
      <c r="F113" s="229" t="s">
        <v>254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147</v>
      </c>
      <c r="AU113" s="20" t="s">
        <v>84</v>
      </c>
    </row>
    <row r="114" s="2" customFormat="1">
      <c r="A114" s="41"/>
      <c r="B114" s="42"/>
      <c r="C114" s="43"/>
      <c r="D114" s="228" t="s">
        <v>148</v>
      </c>
      <c r="E114" s="43"/>
      <c r="F114" s="233" t="s">
        <v>224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148</v>
      </c>
      <c r="AU114" s="20" t="s">
        <v>84</v>
      </c>
    </row>
    <row r="115" s="2" customFormat="1" ht="16.5" customHeight="1">
      <c r="A115" s="41"/>
      <c r="B115" s="42"/>
      <c r="C115" s="215" t="s">
        <v>8</v>
      </c>
      <c r="D115" s="215" t="s">
        <v>141</v>
      </c>
      <c r="E115" s="216" t="s">
        <v>256</v>
      </c>
      <c r="F115" s="217" t="s">
        <v>257</v>
      </c>
      <c r="G115" s="218" t="s">
        <v>233</v>
      </c>
      <c r="H115" s="219">
        <v>1</v>
      </c>
      <c r="I115" s="220"/>
      <c r="J115" s="221">
        <f>ROUND(I115*H115,2)</f>
        <v>0</v>
      </c>
      <c r="K115" s="217" t="s">
        <v>19</v>
      </c>
      <c r="L115" s="47"/>
      <c r="M115" s="222" t="s">
        <v>19</v>
      </c>
      <c r="N115" s="223" t="s">
        <v>47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145</v>
      </c>
      <c r="AT115" s="226" t="s">
        <v>141</v>
      </c>
      <c r="AU115" s="226" t="s">
        <v>84</v>
      </c>
      <c r="AY115" s="20" t="s">
        <v>138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84</v>
      </c>
      <c r="BK115" s="227">
        <f>ROUND(I115*H115,2)</f>
        <v>0</v>
      </c>
      <c r="BL115" s="20" t="s">
        <v>145</v>
      </c>
      <c r="BM115" s="226" t="s">
        <v>258</v>
      </c>
    </row>
    <row r="116" s="2" customFormat="1">
      <c r="A116" s="41"/>
      <c r="B116" s="42"/>
      <c r="C116" s="43"/>
      <c r="D116" s="228" t="s">
        <v>147</v>
      </c>
      <c r="E116" s="43"/>
      <c r="F116" s="229" t="s">
        <v>257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147</v>
      </c>
      <c r="AU116" s="20" t="s">
        <v>84</v>
      </c>
    </row>
    <row r="117" s="2" customFormat="1">
      <c r="A117" s="41"/>
      <c r="B117" s="42"/>
      <c r="C117" s="43"/>
      <c r="D117" s="228" t="s">
        <v>148</v>
      </c>
      <c r="E117" s="43"/>
      <c r="F117" s="233" t="s">
        <v>224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148</v>
      </c>
      <c r="AU117" s="20" t="s">
        <v>84</v>
      </c>
    </row>
    <row r="118" s="2" customFormat="1" ht="16.5" customHeight="1">
      <c r="A118" s="41"/>
      <c r="B118" s="42"/>
      <c r="C118" s="215" t="s">
        <v>198</v>
      </c>
      <c r="D118" s="215" t="s">
        <v>141</v>
      </c>
      <c r="E118" s="216" t="s">
        <v>259</v>
      </c>
      <c r="F118" s="217" t="s">
        <v>260</v>
      </c>
      <c r="G118" s="218" t="s">
        <v>169</v>
      </c>
      <c r="H118" s="219">
        <v>1</v>
      </c>
      <c r="I118" s="220"/>
      <c r="J118" s="221">
        <f>ROUND(I118*H118,2)</f>
        <v>0</v>
      </c>
      <c r="K118" s="217" t="s">
        <v>19</v>
      </c>
      <c r="L118" s="47"/>
      <c r="M118" s="222" t="s">
        <v>19</v>
      </c>
      <c r="N118" s="223" t="s">
        <v>47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145</v>
      </c>
      <c r="AT118" s="226" t="s">
        <v>141</v>
      </c>
      <c r="AU118" s="226" t="s">
        <v>84</v>
      </c>
      <c r="AY118" s="20" t="s">
        <v>138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84</v>
      </c>
      <c r="BK118" s="227">
        <f>ROUND(I118*H118,2)</f>
        <v>0</v>
      </c>
      <c r="BL118" s="20" t="s">
        <v>145</v>
      </c>
      <c r="BM118" s="226" t="s">
        <v>261</v>
      </c>
    </row>
    <row r="119" s="2" customFormat="1">
      <c r="A119" s="41"/>
      <c r="B119" s="42"/>
      <c r="C119" s="43"/>
      <c r="D119" s="228" t="s">
        <v>147</v>
      </c>
      <c r="E119" s="43"/>
      <c r="F119" s="229" t="s">
        <v>260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147</v>
      </c>
      <c r="AU119" s="20" t="s">
        <v>84</v>
      </c>
    </row>
    <row r="120" s="2" customFormat="1">
      <c r="A120" s="41"/>
      <c r="B120" s="42"/>
      <c r="C120" s="43"/>
      <c r="D120" s="228" t="s">
        <v>148</v>
      </c>
      <c r="E120" s="43"/>
      <c r="F120" s="233" t="s">
        <v>224</v>
      </c>
      <c r="G120" s="43"/>
      <c r="H120" s="43"/>
      <c r="I120" s="230"/>
      <c r="J120" s="43"/>
      <c r="K120" s="43"/>
      <c r="L120" s="47"/>
      <c r="M120" s="234"/>
      <c r="N120" s="235"/>
      <c r="O120" s="236"/>
      <c r="P120" s="236"/>
      <c r="Q120" s="236"/>
      <c r="R120" s="236"/>
      <c r="S120" s="236"/>
      <c r="T120" s="237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148</v>
      </c>
      <c r="AU120" s="20" t="s">
        <v>84</v>
      </c>
    </row>
    <row r="121" s="2" customFormat="1" ht="6.96" customHeight="1">
      <c r="A121" s="41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47"/>
      <c r="M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</sheetData>
  <sheetProtection sheet="1" autoFilter="0" formatColumns="0" formatRows="0" objects="1" scenarios="1" spinCount="100000" saltValue="kHcSng1oZJJlg6CSEEGrkgKJgr3Aa3qkOWyGvxIG1svj2nBwIrcS5Mh7b2bN7Yby+1PlL6YbzVeCqKgJ7Y3oHQ==" hashValue="gK7woWPCcFeKkXfyGDobrxuRjg4JZSD8rrFCsdQxHySdwRQ118VR6tNVLoMENpY3tIAHMhTU1D9vNkixEfWJ9g==" algorithmName="SHA-512" password="CC35"/>
  <autoFilter ref="C79:K12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  <c r="AZ2" s="238" t="s">
        <v>262</v>
      </c>
      <c r="BA2" s="238" t="s">
        <v>263</v>
      </c>
      <c r="BB2" s="238" t="s">
        <v>264</v>
      </c>
      <c r="BC2" s="238" t="s">
        <v>265</v>
      </c>
      <c r="BD2" s="238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  <c r="AZ3" s="238" t="s">
        <v>266</v>
      </c>
      <c r="BA3" s="238" t="s">
        <v>267</v>
      </c>
      <c r="BB3" s="238" t="s">
        <v>268</v>
      </c>
      <c r="BC3" s="238" t="s">
        <v>269</v>
      </c>
      <c r="BD3" s="238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  <c r="AZ4" s="238" t="s">
        <v>270</v>
      </c>
      <c r="BA4" s="238" t="s">
        <v>270</v>
      </c>
      <c r="BB4" s="238" t="s">
        <v>264</v>
      </c>
      <c r="BC4" s="238" t="s">
        <v>271</v>
      </c>
      <c r="BD4" s="238" t="s">
        <v>86</v>
      </c>
    </row>
    <row r="5" s="1" customFormat="1" ht="6.96" customHeight="1">
      <c r="B5" s="23"/>
      <c r="L5" s="23"/>
      <c r="AZ5" s="238" t="s">
        <v>272</v>
      </c>
      <c r="BA5" s="238" t="s">
        <v>273</v>
      </c>
      <c r="BB5" s="238" t="s">
        <v>274</v>
      </c>
      <c r="BC5" s="238" t="s">
        <v>275</v>
      </c>
      <c r="BD5" s="238" t="s">
        <v>86</v>
      </c>
    </row>
    <row r="6" s="1" customFormat="1" ht="12" customHeight="1">
      <c r="B6" s="23"/>
      <c r="D6" s="145" t="s">
        <v>16</v>
      </c>
      <c r="L6" s="23"/>
      <c r="AZ6" s="238" t="s">
        <v>276</v>
      </c>
      <c r="BA6" s="238" t="s">
        <v>277</v>
      </c>
      <c r="BB6" s="238" t="s">
        <v>264</v>
      </c>
      <c r="BC6" s="238" t="s">
        <v>278</v>
      </c>
      <c r="BD6" s="238" t="s">
        <v>86</v>
      </c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  <c r="AZ7" s="238" t="s">
        <v>279</v>
      </c>
      <c r="BA7" s="238" t="s">
        <v>280</v>
      </c>
      <c r="BB7" s="238" t="s">
        <v>274</v>
      </c>
      <c r="BC7" s="238" t="s">
        <v>281</v>
      </c>
      <c r="BD7" s="238" t="s">
        <v>86</v>
      </c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38" t="s">
        <v>282</v>
      </c>
      <c r="BA8" s="238" t="s">
        <v>283</v>
      </c>
      <c r="BB8" s="238" t="s">
        <v>274</v>
      </c>
      <c r="BC8" s="238" t="s">
        <v>284</v>
      </c>
      <c r="BD8" s="238" t="s">
        <v>86</v>
      </c>
    </row>
    <row r="9" s="2" customFormat="1" ht="16.5" customHeight="1">
      <c r="A9" s="41"/>
      <c r="B9" s="47"/>
      <c r="C9" s="41"/>
      <c r="D9" s="41"/>
      <c r="E9" s="148" t="s">
        <v>285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38" t="s">
        <v>286</v>
      </c>
      <c r="BA9" s="238" t="s">
        <v>286</v>
      </c>
      <c r="BB9" s="238" t="s">
        <v>268</v>
      </c>
      <c r="BC9" s="238" t="s">
        <v>287</v>
      </c>
      <c r="BD9" s="238" t="s">
        <v>86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38" t="s">
        <v>288</v>
      </c>
      <c r="BA10" s="238" t="s">
        <v>288</v>
      </c>
      <c r="BB10" s="238" t="s">
        <v>268</v>
      </c>
      <c r="BC10" s="238" t="s">
        <v>289</v>
      </c>
      <c r="BD10" s="238" t="s">
        <v>86</v>
      </c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38" t="s">
        <v>290</v>
      </c>
      <c r="BA11" s="238" t="s">
        <v>291</v>
      </c>
      <c r="BB11" s="238" t="s">
        <v>268</v>
      </c>
      <c r="BC11" s="238" t="s">
        <v>292</v>
      </c>
      <c r="BD11" s="238" t="s">
        <v>86</v>
      </c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38" t="s">
        <v>293</v>
      </c>
      <c r="BA12" s="238" t="s">
        <v>294</v>
      </c>
      <c r="BB12" s="238" t="s">
        <v>295</v>
      </c>
      <c r="BC12" s="238" t="s">
        <v>284</v>
      </c>
      <c r="BD12" s="238" t="s">
        <v>86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ROUND((SUM(BE89:BE251)),  2)</f>
        <v>0</v>
      </c>
      <c r="G33" s="41"/>
      <c r="H33" s="41"/>
      <c r="I33" s="160">
        <v>0.20999999999999999</v>
      </c>
      <c r="J33" s="159">
        <f>ROUND(((SUM(BE89:BE251))*I33),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ROUND((SUM(BF89:BF251)),  2)</f>
        <v>0</v>
      </c>
      <c r="G34" s="41"/>
      <c r="H34" s="41"/>
      <c r="I34" s="160">
        <v>0.12</v>
      </c>
      <c r="J34" s="159">
        <f>ROUND(((SUM(BF89:BF251))*I34),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ROUND((SUM(BG89:BG251)),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ROUND((SUM(BH89:BH251)),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ROUND((SUM(BI89:BI251)),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Přívodní kanál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296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297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298</v>
      </c>
      <c r="E62" s="185"/>
      <c r="F62" s="185"/>
      <c r="G62" s="185"/>
      <c r="H62" s="185"/>
      <c r="I62" s="185"/>
      <c r="J62" s="186">
        <f>J140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299</v>
      </c>
      <c r="E63" s="185"/>
      <c r="F63" s="185"/>
      <c r="G63" s="185"/>
      <c r="H63" s="185"/>
      <c r="I63" s="185"/>
      <c r="J63" s="186">
        <f>J170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300</v>
      </c>
      <c r="E64" s="185"/>
      <c r="F64" s="185"/>
      <c r="G64" s="185"/>
      <c r="H64" s="185"/>
      <c r="I64" s="185"/>
      <c r="J64" s="186">
        <f>J180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301</v>
      </c>
      <c r="E65" s="185"/>
      <c r="F65" s="185"/>
      <c r="G65" s="185"/>
      <c r="H65" s="185"/>
      <c r="I65" s="185"/>
      <c r="J65" s="186">
        <f>J186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302</v>
      </c>
      <c r="E66" s="185"/>
      <c r="F66" s="185"/>
      <c r="G66" s="185"/>
      <c r="H66" s="185"/>
      <c r="I66" s="185"/>
      <c r="J66" s="186">
        <f>J201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303</v>
      </c>
      <c r="E67" s="185"/>
      <c r="F67" s="185"/>
      <c r="G67" s="185"/>
      <c r="H67" s="185"/>
      <c r="I67" s="185"/>
      <c r="J67" s="186">
        <f>J220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304</v>
      </c>
      <c r="E68" s="180"/>
      <c r="F68" s="180"/>
      <c r="G68" s="180"/>
      <c r="H68" s="180"/>
      <c r="I68" s="180"/>
      <c r="J68" s="181">
        <f>J224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8"/>
      <c r="D69" s="184" t="s">
        <v>305</v>
      </c>
      <c r="E69" s="185"/>
      <c r="F69" s="185"/>
      <c r="G69" s="185"/>
      <c r="H69" s="185"/>
      <c r="I69" s="185"/>
      <c r="J69" s="186">
        <f>J225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MVE Chroustovice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112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01 - Přívodní kanál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Bývalý Chroustovický mlýn</v>
      </c>
      <c r="G83" s="43"/>
      <c r="H83" s="43"/>
      <c r="I83" s="35" t="s">
        <v>23</v>
      </c>
      <c r="J83" s="75" t="str">
        <f>IF(J12="","",J12)</f>
        <v>28. 1. 2026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Odborné učiliště Chroustovice - Zámek 1</v>
      </c>
      <c r="G85" s="43"/>
      <c r="H85" s="43"/>
      <c r="I85" s="35" t="s">
        <v>33</v>
      </c>
      <c r="J85" s="39" t="str">
        <f>E21</f>
        <v>AQUATIS a.s.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Bc. Aneta Patková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123</v>
      </c>
      <c r="D88" s="191" t="s">
        <v>61</v>
      </c>
      <c r="E88" s="191" t="s">
        <v>57</v>
      </c>
      <c r="F88" s="191" t="s">
        <v>58</v>
      </c>
      <c r="G88" s="191" t="s">
        <v>124</v>
      </c>
      <c r="H88" s="191" t="s">
        <v>125</v>
      </c>
      <c r="I88" s="191" t="s">
        <v>126</v>
      </c>
      <c r="J88" s="191" t="s">
        <v>116</v>
      </c>
      <c r="K88" s="192" t="s">
        <v>127</v>
      </c>
      <c r="L88" s="193"/>
      <c r="M88" s="95" t="s">
        <v>19</v>
      </c>
      <c r="N88" s="96" t="s">
        <v>46</v>
      </c>
      <c r="O88" s="96" t="s">
        <v>128</v>
      </c>
      <c r="P88" s="96" t="s">
        <v>129</v>
      </c>
      <c r="Q88" s="96" t="s">
        <v>130</v>
      </c>
      <c r="R88" s="96" t="s">
        <v>131</v>
      </c>
      <c r="S88" s="96" t="s">
        <v>132</v>
      </c>
      <c r="T88" s="97" t="s">
        <v>133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134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P90+P224</f>
        <v>0</v>
      </c>
      <c r="Q89" s="99"/>
      <c r="R89" s="196">
        <f>R90+R224</f>
        <v>5.0019313500000004</v>
      </c>
      <c r="S89" s="99"/>
      <c r="T89" s="197">
        <f>T90+T224</f>
        <v>32.009999999999998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75</v>
      </c>
      <c r="AU89" s="20" t="s">
        <v>117</v>
      </c>
      <c r="BK89" s="198">
        <f>BK90+BK224</f>
        <v>0</v>
      </c>
    </row>
    <row r="90" s="12" customFormat="1" ht="25.92" customHeight="1">
      <c r="A90" s="12"/>
      <c r="B90" s="199"/>
      <c r="C90" s="200"/>
      <c r="D90" s="201" t="s">
        <v>75</v>
      </c>
      <c r="E90" s="202" t="s">
        <v>306</v>
      </c>
      <c r="F90" s="202" t="s">
        <v>307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P91+P140+P170+P180+P186+P201+P220</f>
        <v>0</v>
      </c>
      <c r="Q90" s="207"/>
      <c r="R90" s="208">
        <f>R91+R140+R170+R180+R186+R201+R220</f>
        <v>4.9282203500000001</v>
      </c>
      <c r="S90" s="207"/>
      <c r="T90" s="209">
        <f>T91+T140+T170+T180+T186+T201+T220</f>
        <v>32.009999999999998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84</v>
      </c>
      <c r="AT90" s="211" t="s">
        <v>75</v>
      </c>
      <c r="AU90" s="211" t="s">
        <v>76</v>
      </c>
      <c r="AY90" s="210" t="s">
        <v>138</v>
      </c>
      <c r="BK90" s="212">
        <f>BK91+BK140+BK170+BK180+BK186+BK201+BK220</f>
        <v>0</v>
      </c>
    </row>
    <row r="91" s="12" customFormat="1" ht="22.8" customHeight="1">
      <c r="A91" s="12"/>
      <c r="B91" s="199"/>
      <c r="C91" s="200"/>
      <c r="D91" s="201" t="s">
        <v>75</v>
      </c>
      <c r="E91" s="213" t="s">
        <v>84</v>
      </c>
      <c r="F91" s="213" t="s">
        <v>308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SUM(P92:P139)</f>
        <v>0</v>
      </c>
      <c r="Q91" s="207"/>
      <c r="R91" s="208">
        <f>SUM(R92:R139)</f>
        <v>0</v>
      </c>
      <c r="S91" s="207"/>
      <c r="T91" s="209">
        <f>SUM(T92:T139)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84</v>
      </c>
      <c r="AT91" s="211" t="s">
        <v>75</v>
      </c>
      <c r="AU91" s="211" t="s">
        <v>84</v>
      </c>
      <c r="AY91" s="210" t="s">
        <v>138</v>
      </c>
      <c r="BK91" s="212">
        <f>SUM(BK92:BK139)</f>
        <v>0</v>
      </c>
    </row>
    <row r="92" s="2" customFormat="1" ht="16.5" customHeight="1">
      <c r="A92" s="41"/>
      <c r="B92" s="42"/>
      <c r="C92" s="215" t="s">
        <v>84</v>
      </c>
      <c r="D92" s="215" t="s">
        <v>141</v>
      </c>
      <c r="E92" s="216" t="s">
        <v>309</v>
      </c>
      <c r="F92" s="217" t="s">
        <v>310</v>
      </c>
      <c r="G92" s="218" t="s">
        <v>268</v>
      </c>
      <c r="H92" s="219">
        <v>168.49100000000001</v>
      </c>
      <c r="I92" s="220"/>
      <c r="J92" s="221">
        <f>ROUND(I92*H92,2)</f>
        <v>0</v>
      </c>
      <c r="K92" s="217" t="s">
        <v>311</v>
      </c>
      <c r="L92" s="47"/>
      <c r="M92" s="222" t="s">
        <v>19</v>
      </c>
      <c r="N92" s="223" t="s">
        <v>47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137</v>
      </c>
      <c r="AT92" s="226" t="s">
        <v>141</v>
      </c>
      <c r="AU92" s="226" t="s">
        <v>86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84</v>
      </c>
      <c r="BK92" s="227">
        <f>ROUND(I92*H92,2)</f>
        <v>0</v>
      </c>
      <c r="BL92" s="20" t="s">
        <v>137</v>
      </c>
      <c r="BM92" s="226" t="s">
        <v>312</v>
      </c>
    </row>
    <row r="93" s="2" customFormat="1">
      <c r="A93" s="41"/>
      <c r="B93" s="42"/>
      <c r="C93" s="43"/>
      <c r="D93" s="228" t="s">
        <v>147</v>
      </c>
      <c r="E93" s="43"/>
      <c r="F93" s="229" t="s">
        <v>313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86</v>
      </c>
    </row>
    <row r="94" s="2" customFormat="1">
      <c r="A94" s="41"/>
      <c r="B94" s="42"/>
      <c r="C94" s="43"/>
      <c r="D94" s="239" t="s">
        <v>314</v>
      </c>
      <c r="E94" s="43"/>
      <c r="F94" s="240" t="s">
        <v>315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314</v>
      </c>
      <c r="AU94" s="20" t="s">
        <v>86</v>
      </c>
    </row>
    <row r="95" s="13" customFormat="1">
      <c r="A95" s="13"/>
      <c r="B95" s="241"/>
      <c r="C95" s="242"/>
      <c r="D95" s="228" t="s">
        <v>316</v>
      </c>
      <c r="E95" s="243" t="s">
        <v>19</v>
      </c>
      <c r="F95" s="244" t="s">
        <v>317</v>
      </c>
      <c r="G95" s="242"/>
      <c r="H95" s="243" t="s">
        <v>19</v>
      </c>
      <c r="I95" s="245"/>
      <c r="J95" s="242"/>
      <c r="K95" s="242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316</v>
      </c>
      <c r="AU95" s="250" t="s">
        <v>86</v>
      </c>
      <c r="AV95" s="13" t="s">
        <v>84</v>
      </c>
      <c r="AW95" s="13" t="s">
        <v>37</v>
      </c>
      <c r="AX95" s="13" t="s">
        <v>76</v>
      </c>
      <c r="AY95" s="250" t="s">
        <v>138</v>
      </c>
    </row>
    <row r="96" s="14" customFormat="1">
      <c r="A96" s="14"/>
      <c r="B96" s="251"/>
      <c r="C96" s="252"/>
      <c r="D96" s="228" t="s">
        <v>316</v>
      </c>
      <c r="E96" s="253" t="s">
        <v>19</v>
      </c>
      <c r="F96" s="254" t="s">
        <v>318</v>
      </c>
      <c r="G96" s="252"/>
      <c r="H96" s="255">
        <v>147.06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1" t="s">
        <v>316</v>
      </c>
      <c r="AU96" s="261" t="s">
        <v>86</v>
      </c>
      <c r="AV96" s="14" t="s">
        <v>86</v>
      </c>
      <c r="AW96" s="14" t="s">
        <v>37</v>
      </c>
      <c r="AX96" s="14" t="s">
        <v>76</v>
      </c>
      <c r="AY96" s="261" t="s">
        <v>138</v>
      </c>
    </row>
    <row r="97" s="14" customFormat="1">
      <c r="A97" s="14"/>
      <c r="B97" s="251"/>
      <c r="C97" s="252"/>
      <c r="D97" s="228" t="s">
        <v>316</v>
      </c>
      <c r="E97" s="253" t="s">
        <v>19</v>
      </c>
      <c r="F97" s="254" t="s">
        <v>319</v>
      </c>
      <c r="G97" s="252"/>
      <c r="H97" s="255">
        <v>21.431000000000001</v>
      </c>
      <c r="I97" s="256"/>
      <c r="J97" s="252"/>
      <c r="K97" s="252"/>
      <c r="L97" s="257"/>
      <c r="M97" s="258"/>
      <c r="N97" s="259"/>
      <c r="O97" s="259"/>
      <c r="P97" s="259"/>
      <c r="Q97" s="259"/>
      <c r="R97" s="259"/>
      <c r="S97" s="259"/>
      <c r="T97" s="26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1" t="s">
        <v>316</v>
      </c>
      <c r="AU97" s="261" t="s">
        <v>86</v>
      </c>
      <c r="AV97" s="14" t="s">
        <v>86</v>
      </c>
      <c r="AW97" s="14" t="s">
        <v>37</v>
      </c>
      <c r="AX97" s="14" t="s">
        <v>76</v>
      </c>
      <c r="AY97" s="261" t="s">
        <v>138</v>
      </c>
    </row>
    <row r="98" s="15" customFormat="1">
      <c r="A98" s="15"/>
      <c r="B98" s="262"/>
      <c r="C98" s="263"/>
      <c r="D98" s="228" t="s">
        <v>316</v>
      </c>
      <c r="E98" s="264" t="s">
        <v>286</v>
      </c>
      <c r="F98" s="265" t="s">
        <v>320</v>
      </c>
      <c r="G98" s="263"/>
      <c r="H98" s="266">
        <v>168.49100000000001</v>
      </c>
      <c r="I98" s="267"/>
      <c r="J98" s="263"/>
      <c r="K98" s="263"/>
      <c r="L98" s="268"/>
      <c r="M98" s="269"/>
      <c r="N98" s="270"/>
      <c r="O98" s="270"/>
      <c r="P98" s="270"/>
      <c r="Q98" s="270"/>
      <c r="R98" s="270"/>
      <c r="S98" s="270"/>
      <c r="T98" s="271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2" t="s">
        <v>316</v>
      </c>
      <c r="AU98" s="272" t="s">
        <v>86</v>
      </c>
      <c r="AV98" s="15" t="s">
        <v>137</v>
      </c>
      <c r="AW98" s="15" t="s">
        <v>37</v>
      </c>
      <c r="AX98" s="15" t="s">
        <v>84</v>
      </c>
      <c r="AY98" s="272" t="s">
        <v>138</v>
      </c>
    </row>
    <row r="99" s="2" customFormat="1" ht="21.75" customHeight="1">
      <c r="A99" s="41"/>
      <c r="B99" s="42"/>
      <c r="C99" s="215" t="s">
        <v>86</v>
      </c>
      <c r="D99" s="215" t="s">
        <v>141</v>
      </c>
      <c r="E99" s="216" t="s">
        <v>321</v>
      </c>
      <c r="F99" s="217" t="s">
        <v>322</v>
      </c>
      <c r="G99" s="218" t="s">
        <v>268</v>
      </c>
      <c r="H99" s="219">
        <v>171.148</v>
      </c>
      <c r="I99" s="220"/>
      <c r="J99" s="221">
        <f>ROUND(I99*H99,2)</f>
        <v>0</v>
      </c>
      <c r="K99" s="217" t="s">
        <v>311</v>
      </c>
      <c r="L99" s="47"/>
      <c r="M99" s="222" t="s">
        <v>19</v>
      </c>
      <c r="N99" s="223" t="s">
        <v>47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137</v>
      </c>
      <c r="AT99" s="226" t="s">
        <v>141</v>
      </c>
      <c r="AU99" s="226" t="s">
        <v>86</v>
      </c>
      <c r="AY99" s="20" t="s">
        <v>138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84</v>
      </c>
      <c r="BK99" s="227">
        <f>ROUND(I99*H99,2)</f>
        <v>0</v>
      </c>
      <c r="BL99" s="20" t="s">
        <v>137</v>
      </c>
      <c r="BM99" s="226" t="s">
        <v>323</v>
      </c>
    </row>
    <row r="100" s="2" customFormat="1">
      <c r="A100" s="41"/>
      <c r="B100" s="42"/>
      <c r="C100" s="43"/>
      <c r="D100" s="228" t="s">
        <v>147</v>
      </c>
      <c r="E100" s="43"/>
      <c r="F100" s="229" t="s">
        <v>324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147</v>
      </c>
      <c r="AU100" s="20" t="s">
        <v>86</v>
      </c>
    </row>
    <row r="101" s="2" customFormat="1">
      <c r="A101" s="41"/>
      <c r="B101" s="42"/>
      <c r="C101" s="43"/>
      <c r="D101" s="239" t="s">
        <v>314</v>
      </c>
      <c r="E101" s="43"/>
      <c r="F101" s="240" t="s">
        <v>325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314</v>
      </c>
      <c r="AU101" s="20" t="s">
        <v>86</v>
      </c>
    </row>
    <row r="102" s="13" customFormat="1">
      <c r="A102" s="13"/>
      <c r="B102" s="241"/>
      <c r="C102" s="242"/>
      <c r="D102" s="228" t="s">
        <v>316</v>
      </c>
      <c r="E102" s="243" t="s">
        <v>19</v>
      </c>
      <c r="F102" s="244" t="s">
        <v>326</v>
      </c>
      <c r="G102" s="242"/>
      <c r="H102" s="243" t="s">
        <v>19</v>
      </c>
      <c r="I102" s="245"/>
      <c r="J102" s="242"/>
      <c r="K102" s="242"/>
      <c r="L102" s="246"/>
      <c r="M102" s="247"/>
      <c r="N102" s="248"/>
      <c r="O102" s="248"/>
      <c r="P102" s="248"/>
      <c r="Q102" s="248"/>
      <c r="R102" s="248"/>
      <c r="S102" s="248"/>
      <c r="T102" s="24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0" t="s">
        <v>316</v>
      </c>
      <c r="AU102" s="250" t="s">
        <v>86</v>
      </c>
      <c r="AV102" s="13" t="s">
        <v>84</v>
      </c>
      <c r="AW102" s="13" t="s">
        <v>37</v>
      </c>
      <c r="AX102" s="13" t="s">
        <v>76</v>
      </c>
      <c r="AY102" s="250" t="s">
        <v>138</v>
      </c>
    </row>
    <row r="103" s="14" customFormat="1">
      <c r="A103" s="14"/>
      <c r="B103" s="251"/>
      <c r="C103" s="252"/>
      <c r="D103" s="228" t="s">
        <v>316</v>
      </c>
      <c r="E103" s="253" t="s">
        <v>19</v>
      </c>
      <c r="F103" s="254" t="s">
        <v>288</v>
      </c>
      <c r="G103" s="252"/>
      <c r="H103" s="255">
        <v>85.573999999999998</v>
      </c>
      <c r="I103" s="256"/>
      <c r="J103" s="252"/>
      <c r="K103" s="252"/>
      <c r="L103" s="257"/>
      <c r="M103" s="258"/>
      <c r="N103" s="259"/>
      <c r="O103" s="259"/>
      <c r="P103" s="259"/>
      <c r="Q103" s="259"/>
      <c r="R103" s="259"/>
      <c r="S103" s="259"/>
      <c r="T103" s="26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1" t="s">
        <v>316</v>
      </c>
      <c r="AU103" s="261" t="s">
        <v>86</v>
      </c>
      <c r="AV103" s="14" t="s">
        <v>86</v>
      </c>
      <c r="AW103" s="14" t="s">
        <v>37</v>
      </c>
      <c r="AX103" s="14" t="s">
        <v>76</v>
      </c>
      <c r="AY103" s="261" t="s">
        <v>138</v>
      </c>
    </row>
    <row r="104" s="13" customFormat="1">
      <c r="A104" s="13"/>
      <c r="B104" s="241"/>
      <c r="C104" s="242"/>
      <c r="D104" s="228" t="s">
        <v>316</v>
      </c>
      <c r="E104" s="243" t="s">
        <v>19</v>
      </c>
      <c r="F104" s="244" t="s">
        <v>327</v>
      </c>
      <c r="G104" s="242"/>
      <c r="H104" s="243" t="s">
        <v>19</v>
      </c>
      <c r="I104" s="245"/>
      <c r="J104" s="242"/>
      <c r="K104" s="242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316</v>
      </c>
      <c r="AU104" s="250" t="s">
        <v>86</v>
      </c>
      <c r="AV104" s="13" t="s">
        <v>84</v>
      </c>
      <c r="AW104" s="13" t="s">
        <v>37</v>
      </c>
      <c r="AX104" s="13" t="s">
        <v>76</v>
      </c>
      <c r="AY104" s="250" t="s">
        <v>138</v>
      </c>
    </row>
    <row r="105" s="14" customFormat="1">
      <c r="A105" s="14"/>
      <c r="B105" s="251"/>
      <c r="C105" s="252"/>
      <c r="D105" s="228" t="s">
        <v>316</v>
      </c>
      <c r="E105" s="253" t="s">
        <v>19</v>
      </c>
      <c r="F105" s="254" t="s">
        <v>288</v>
      </c>
      <c r="G105" s="252"/>
      <c r="H105" s="255">
        <v>85.573999999999998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316</v>
      </c>
      <c r="AU105" s="261" t="s">
        <v>86</v>
      </c>
      <c r="AV105" s="14" t="s">
        <v>86</v>
      </c>
      <c r="AW105" s="14" t="s">
        <v>37</v>
      </c>
      <c r="AX105" s="14" t="s">
        <v>76</v>
      </c>
      <c r="AY105" s="261" t="s">
        <v>138</v>
      </c>
    </row>
    <row r="106" s="15" customFormat="1">
      <c r="A106" s="15"/>
      <c r="B106" s="262"/>
      <c r="C106" s="263"/>
      <c r="D106" s="228" t="s">
        <v>316</v>
      </c>
      <c r="E106" s="264" t="s">
        <v>19</v>
      </c>
      <c r="F106" s="265" t="s">
        <v>320</v>
      </c>
      <c r="G106" s="263"/>
      <c r="H106" s="266">
        <v>171.148</v>
      </c>
      <c r="I106" s="267"/>
      <c r="J106" s="263"/>
      <c r="K106" s="263"/>
      <c r="L106" s="268"/>
      <c r="M106" s="269"/>
      <c r="N106" s="270"/>
      <c r="O106" s="270"/>
      <c r="P106" s="270"/>
      <c r="Q106" s="270"/>
      <c r="R106" s="270"/>
      <c r="S106" s="270"/>
      <c r="T106" s="271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2" t="s">
        <v>316</v>
      </c>
      <c r="AU106" s="272" t="s">
        <v>86</v>
      </c>
      <c r="AV106" s="15" t="s">
        <v>137</v>
      </c>
      <c r="AW106" s="15" t="s">
        <v>37</v>
      </c>
      <c r="AX106" s="15" t="s">
        <v>84</v>
      </c>
      <c r="AY106" s="272" t="s">
        <v>138</v>
      </c>
    </row>
    <row r="107" s="2" customFormat="1" ht="16.5" customHeight="1">
      <c r="A107" s="41"/>
      <c r="B107" s="42"/>
      <c r="C107" s="215" t="s">
        <v>153</v>
      </c>
      <c r="D107" s="215" t="s">
        <v>141</v>
      </c>
      <c r="E107" s="216" t="s">
        <v>328</v>
      </c>
      <c r="F107" s="217" t="s">
        <v>329</v>
      </c>
      <c r="G107" s="218" t="s">
        <v>268</v>
      </c>
      <c r="H107" s="219">
        <v>82.917000000000002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47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137</v>
      </c>
      <c r="AT107" s="226" t="s">
        <v>141</v>
      </c>
      <c r="AU107" s="226" t="s">
        <v>86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84</v>
      </c>
      <c r="BK107" s="227">
        <f>ROUND(I107*H107,2)</f>
        <v>0</v>
      </c>
      <c r="BL107" s="20" t="s">
        <v>137</v>
      </c>
      <c r="BM107" s="226" t="s">
        <v>330</v>
      </c>
    </row>
    <row r="108" s="2" customFormat="1">
      <c r="A108" s="41"/>
      <c r="B108" s="42"/>
      <c r="C108" s="43"/>
      <c r="D108" s="228" t="s">
        <v>147</v>
      </c>
      <c r="E108" s="43"/>
      <c r="F108" s="229" t="s">
        <v>331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147</v>
      </c>
      <c r="AU108" s="20" t="s">
        <v>86</v>
      </c>
    </row>
    <row r="109" s="14" customFormat="1">
      <c r="A109" s="14"/>
      <c r="B109" s="251"/>
      <c r="C109" s="252"/>
      <c r="D109" s="228" t="s">
        <v>316</v>
      </c>
      <c r="E109" s="253" t="s">
        <v>19</v>
      </c>
      <c r="F109" s="254" t="s">
        <v>286</v>
      </c>
      <c r="G109" s="252"/>
      <c r="H109" s="255">
        <v>168.49100000000001</v>
      </c>
      <c r="I109" s="256"/>
      <c r="J109" s="252"/>
      <c r="K109" s="252"/>
      <c r="L109" s="257"/>
      <c r="M109" s="258"/>
      <c r="N109" s="259"/>
      <c r="O109" s="259"/>
      <c r="P109" s="259"/>
      <c r="Q109" s="259"/>
      <c r="R109" s="259"/>
      <c r="S109" s="259"/>
      <c r="T109" s="26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1" t="s">
        <v>316</v>
      </c>
      <c r="AU109" s="261" t="s">
        <v>86</v>
      </c>
      <c r="AV109" s="14" t="s">
        <v>86</v>
      </c>
      <c r="AW109" s="14" t="s">
        <v>37</v>
      </c>
      <c r="AX109" s="14" t="s">
        <v>76</v>
      </c>
      <c r="AY109" s="261" t="s">
        <v>138</v>
      </c>
    </row>
    <row r="110" s="14" customFormat="1">
      <c r="A110" s="14"/>
      <c r="B110" s="251"/>
      <c r="C110" s="252"/>
      <c r="D110" s="228" t="s">
        <v>316</v>
      </c>
      <c r="E110" s="253" t="s">
        <v>19</v>
      </c>
      <c r="F110" s="254" t="s">
        <v>332</v>
      </c>
      <c r="G110" s="252"/>
      <c r="H110" s="255">
        <v>-85.573999999999998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1" t="s">
        <v>316</v>
      </c>
      <c r="AU110" s="261" t="s">
        <v>86</v>
      </c>
      <c r="AV110" s="14" t="s">
        <v>86</v>
      </c>
      <c r="AW110" s="14" t="s">
        <v>37</v>
      </c>
      <c r="AX110" s="14" t="s">
        <v>76</v>
      </c>
      <c r="AY110" s="261" t="s">
        <v>138</v>
      </c>
    </row>
    <row r="111" s="15" customFormat="1">
      <c r="A111" s="15"/>
      <c r="B111" s="262"/>
      <c r="C111" s="263"/>
      <c r="D111" s="228" t="s">
        <v>316</v>
      </c>
      <c r="E111" s="264" t="s">
        <v>19</v>
      </c>
      <c r="F111" s="265" t="s">
        <v>320</v>
      </c>
      <c r="G111" s="263"/>
      <c r="H111" s="266">
        <v>82.917000000000002</v>
      </c>
      <c r="I111" s="267"/>
      <c r="J111" s="263"/>
      <c r="K111" s="263"/>
      <c r="L111" s="268"/>
      <c r="M111" s="269"/>
      <c r="N111" s="270"/>
      <c r="O111" s="270"/>
      <c r="P111" s="270"/>
      <c r="Q111" s="270"/>
      <c r="R111" s="270"/>
      <c r="S111" s="270"/>
      <c r="T111" s="271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2" t="s">
        <v>316</v>
      </c>
      <c r="AU111" s="272" t="s">
        <v>86</v>
      </c>
      <c r="AV111" s="15" t="s">
        <v>137</v>
      </c>
      <c r="AW111" s="15" t="s">
        <v>37</v>
      </c>
      <c r="AX111" s="15" t="s">
        <v>84</v>
      </c>
      <c r="AY111" s="272" t="s">
        <v>138</v>
      </c>
    </row>
    <row r="112" s="2" customFormat="1" ht="16.5" customHeight="1">
      <c r="A112" s="41"/>
      <c r="B112" s="42"/>
      <c r="C112" s="215" t="s">
        <v>137</v>
      </c>
      <c r="D112" s="215" t="s">
        <v>141</v>
      </c>
      <c r="E112" s="216" t="s">
        <v>333</v>
      </c>
      <c r="F112" s="217" t="s">
        <v>334</v>
      </c>
      <c r="G112" s="218" t="s">
        <v>268</v>
      </c>
      <c r="H112" s="219">
        <v>85.573999999999998</v>
      </c>
      <c r="I112" s="220"/>
      <c r="J112" s="221">
        <f>ROUND(I112*H112,2)</f>
        <v>0</v>
      </c>
      <c r="K112" s="217" t="s">
        <v>311</v>
      </c>
      <c r="L112" s="47"/>
      <c r="M112" s="222" t="s">
        <v>19</v>
      </c>
      <c r="N112" s="223" t="s">
        <v>47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137</v>
      </c>
      <c r="AT112" s="226" t="s">
        <v>141</v>
      </c>
      <c r="AU112" s="226" t="s">
        <v>86</v>
      </c>
      <c r="AY112" s="20" t="s">
        <v>138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84</v>
      </c>
      <c r="BK112" s="227">
        <f>ROUND(I112*H112,2)</f>
        <v>0</v>
      </c>
      <c r="BL112" s="20" t="s">
        <v>137</v>
      </c>
      <c r="BM112" s="226" t="s">
        <v>335</v>
      </c>
    </row>
    <row r="113" s="2" customFormat="1">
      <c r="A113" s="41"/>
      <c r="B113" s="42"/>
      <c r="C113" s="43"/>
      <c r="D113" s="228" t="s">
        <v>147</v>
      </c>
      <c r="E113" s="43"/>
      <c r="F113" s="229" t="s">
        <v>336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147</v>
      </c>
      <c r="AU113" s="20" t="s">
        <v>86</v>
      </c>
    </row>
    <row r="114" s="2" customFormat="1">
      <c r="A114" s="41"/>
      <c r="B114" s="42"/>
      <c r="C114" s="43"/>
      <c r="D114" s="239" t="s">
        <v>314</v>
      </c>
      <c r="E114" s="43"/>
      <c r="F114" s="240" t="s">
        <v>337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314</v>
      </c>
      <c r="AU114" s="20" t="s">
        <v>86</v>
      </c>
    </row>
    <row r="115" s="13" customFormat="1">
      <c r="A115" s="13"/>
      <c r="B115" s="241"/>
      <c r="C115" s="242"/>
      <c r="D115" s="228" t="s">
        <v>316</v>
      </c>
      <c r="E115" s="243" t="s">
        <v>19</v>
      </c>
      <c r="F115" s="244" t="s">
        <v>338</v>
      </c>
      <c r="G115" s="242"/>
      <c r="H115" s="243" t="s">
        <v>19</v>
      </c>
      <c r="I115" s="245"/>
      <c r="J115" s="242"/>
      <c r="K115" s="242"/>
      <c r="L115" s="246"/>
      <c r="M115" s="247"/>
      <c r="N115" s="248"/>
      <c r="O115" s="248"/>
      <c r="P115" s="248"/>
      <c r="Q115" s="248"/>
      <c r="R115" s="248"/>
      <c r="S115" s="248"/>
      <c r="T115" s="24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0" t="s">
        <v>316</v>
      </c>
      <c r="AU115" s="250" t="s">
        <v>86</v>
      </c>
      <c r="AV115" s="13" t="s">
        <v>84</v>
      </c>
      <c r="AW115" s="13" t="s">
        <v>37</v>
      </c>
      <c r="AX115" s="13" t="s">
        <v>76</v>
      </c>
      <c r="AY115" s="250" t="s">
        <v>138</v>
      </c>
    </row>
    <row r="116" s="14" customFormat="1">
      <c r="A116" s="14"/>
      <c r="B116" s="251"/>
      <c r="C116" s="252"/>
      <c r="D116" s="228" t="s">
        <v>316</v>
      </c>
      <c r="E116" s="253" t="s">
        <v>19</v>
      </c>
      <c r="F116" s="254" t="s">
        <v>288</v>
      </c>
      <c r="G116" s="252"/>
      <c r="H116" s="255">
        <v>85.573999999999998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1" t="s">
        <v>316</v>
      </c>
      <c r="AU116" s="261" t="s">
        <v>86</v>
      </c>
      <c r="AV116" s="14" t="s">
        <v>86</v>
      </c>
      <c r="AW116" s="14" t="s">
        <v>37</v>
      </c>
      <c r="AX116" s="14" t="s">
        <v>76</v>
      </c>
      <c r="AY116" s="261" t="s">
        <v>138</v>
      </c>
    </row>
    <row r="117" s="15" customFormat="1">
      <c r="A117" s="15"/>
      <c r="B117" s="262"/>
      <c r="C117" s="263"/>
      <c r="D117" s="228" t="s">
        <v>316</v>
      </c>
      <c r="E117" s="264" t="s">
        <v>19</v>
      </c>
      <c r="F117" s="265" t="s">
        <v>320</v>
      </c>
      <c r="G117" s="263"/>
      <c r="H117" s="266">
        <v>85.573999999999998</v>
      </c>
      <c r="I117" s="267"/>
      <c r="J117" s="263"/>
      <c r="K117" s="263"/>
      <c r="L117" s="268"/>
      <c r="M117" s="269"/>
      <c r="N117" s="270"/>
      <c r="O117" s="270"/>
      <c r="P117" s="270"/>
      <c r="Q117" s="270"/>
      <c r="R117" s="270"/>
      <c r="S117" s="270"/>
      <c r="T117" s="271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2" t="s">
        <v>316</v>
      </c>
      <c r="AU117" s="272" t="s">
        <v>86</v>
      </c>
      <c r="AV117" s="15" t="s">
        <v>137</v>
      </c>
      <c r="AW117" s="15" t="s">
        <v>37</v>
      </c>
      <c r="AX117" s="15" t="s">
        <v>84</v>
      </c>
      <c r="AY117" s="272" t="s">
        <v>138</v>
      </c>
    </row>
    <row r="118" s="2" customFormat="1" ht="16.5" customHeight="1">
      <c r="A118" s="41"/>
      <c r="B118" s="42"/>
      <c r="C118" s="215" t="s">
        <v>160</v>
      </c>
      <c r="D118" s="215" t="s">
        <v>141</v>
      </c>
      <c r="E118" s="216" t="s">
        <v>339</v>
      </c>
      <c r="F118" s="217" t="s">
        <v>340</v>
      </c>
      <c r="G118" s="218" t="s">
        <v>268</v>
      </c>
      <c r="H118" s="219">
        <v>85.573999999999998</v>
      </c>
      <c r="I118" s="220"/>
      <c r="J118" s="221">
        <f>ROUND(I118*H118,2)</f>
        <v>0</v>
      </c>
      <c r="K118" s="217" t="s">
        <v>311</v>
      </c>
      <c r="L118" s="47"/>
      <c r="M118" s="222" t="s">
        <v>19</v>
      </c>
      <c r="N118" s="223" t="s">
        <v>47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137</v>
      </c>
      <c r="AT118" s="226" t="s">
        <v>141</v>
      </c>
      <c r="AU118" s="226" t="s">
        <v>86</v>
      </c>
      <c r="AY118" s="20" t="s">
        <v>138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84</v>
      </c>
      <c r="BK118" s="227">
        <f>ROUND(I118*H118,2)</f>
        <v>0</v>
      </c>
      <c r="BL118" s="20" t="s">
        <v>137</v>
      </c>
      <c r="BM118" s="226" t="s">
        <v>341</v>
      </c>
    </row>
    <row r="119" s="2" customFormat="1">
      <c r="A119" s="41"/>
      <c r="B119" s="42"/>
      <c r="C119" s="43"/>
      <c r="D119" s="228" t="s">
        <v>147</v>
      </c>
      <c r="E119" s="43"/>
      <c r="F119" s="229" t="s">
        <v>342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147</v>
      </c>
      <c r="AU119" s="20" t="s">
        <v>86</v>
      </c>
    </row>
    <row r="120" s="2" customFormat="1">
      <c r="A120" s="41"/>
      <c r="B120" s="42"/>
      <c r="C120" s="43"/>
      <c r="D120" s="239" t="s">
        <v>314</v>
      </c>
      <c r="E120" s="43"/>
      <c r="F120" s="240" t="s">
        <v>343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314</v>
      </c>
      <c r="AU120" s="20" t="s">
        <v>86</v>
      </c>
    </row>
    <row r="121" s="14" customFormat="1">
      <c r="A121" s="14"/>
      <c r="B121" s="251"/>
      <c r="C121" s="252"/>
      <c r="D121" s="228" t="s">
        <v>316</v>
      </c>
      <c r="E121" s="253" t="s">
        <v>19</v>
      </c>
      <c r="F121" s="254" t="s">
        <v>288</v>
      </c>
      <c r="G121" s="252"/>
      <c r="H121" s="255">
        <v>85.573999999999998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1" t="s">
        <v>316</v>
      </c>
      <c r="AU121" s="261" t="s">
        <v>86</v>
      </c>
      <c r="AV121" s="14" t="s">
        <v>86</v>
      </c>
      <c r="AW121" s="14" t="s">
        <v>37</v>
      </c>
      <c r="AX121" s="14" t="s">
        <v>84</v>
      </c>
      <c r="AY121" s="261" t="s">
        <v>138</v>
      </c>
    </row>
    <row r="122" s="2" customFormat="1" ht="16.5" customHeight="1">
      <c r="A122" s="41"/>
      <c r="B122" s="42"/>
      <c r="C122" s="215" t="s">
        <v>166</v>
      </c>
      <c r="D122" s="215" t="s">
        <v>141</v>
      </c>
      <c r="E122" s="216" t="s">
        <v>344</v>
      </c>
      <c r="F122" s="217" t="s">
        <v>345</v>
      </c>
      <c r="G122" s="218" t="s">
        <v>268</v>
      </c>
      <c r="H122" s="219">
        <v>85.573999999999998</v>
      </c>
      <c r="I122" s="220"/>
      <c r="J122" s="221">
        <f>ROUND(I122*H122,2)</f>
        <v>0</v>
      </c>
      <c r="K122" s="217" t="s">
        <v>311</v>
      </c>
      <c r="L122" s="47"/>
      <c r="M122" s="222" t="s">
        <v>19</v>
      </c>
      <c r="N122" s="223" t="s">
        <v>47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137</v>
      </c>
      <c r="AT122" s="226" t="s">
        <v>141</v>
      </c>
      <c r="AU122" s="226" t="s">
        <v>86</v>
      </c>
      <c r="AY122" s="20" t="s">
        <v>138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84</v>
      </c>
      <c r="BK122" s="227">
        <f>ROUND(I122*H122,2)</f>
        <v>0</v>
      </c>
      <c r="BL122" s="20" t="s">
        <v>137</v>
      </c>
      <c r="BM122" s="226" t="s">
        <v>346</v>
      </c>
    </row>
    <row r="123" s="2" customFormat="1">
      <c r="A123" s="41"/>
      <c r="B123" s="42"/>
      <c r="C123" s="43"/>
      <c r="D123" s="228" t="s">
        <v>147</v>
      </c>
      <c r="E123" s="43"/>
      <c r="F123" s="229" t="s">
        <v>347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147</v>
      </c>
      <c r="AU123" s="20" t="s">
        <v>86</v>
      </c>
    </row>
    <row r="124" s="2" customFormat="1">
      <c r="A124" s="41"/>
      <c r="B124" s="42"/>
      <c r="C124" s="43"/>
      <c r="D124" s="239" t="s">
        <v>314</v>
      </c>
      <c r="E124" s="43"/>
      <c r="F124" s="240" t="s">
        <v>348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314</v>
      </c>
      <c r="AU124" s="20" t="s">
        <v>86</v>
      </c>
    </row>
    <row r="125" s="14" customFormat="1">
      <c r="A125" s="14"/>
      <c r="B125" s="251"/>
      <c r="C125" s="252"/>
      <c r="D125" s="228" t="s">
        <v>316</v>
      </c>
      <c r="E125" s="253" t="s">
        <v>19</v>
      </c>
      <c r="F125" s="254" t="s">
        <v>288</v>
      </c>
      <c r="G125" s="252"/>
      <c r="H125" s="255">
        <v>85.573999999999998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316</v>
      </c>
      <c r="AU125" s="261" t="s">
        <v>86</v>
      </c>
      <c r="AV125" s="14" t="s">
        <v>86</v>
      </c>
      <c r="AW125" s="14" t="s">
        <v>37</v>
      </c>
      <c r="AX125" s="14" t="s">
        <v>76</v>
      </c>
      <c r="AY125" s="261" t="s">
        <v>138</v>
      </c>
    </row>
    <row r="126" s="15" customFormat="1">
      <c r="A126" s="15"/>
      <c r="B126" s="262"/>
      <c r="C126" s="263"/>
      <c r="D126" s="228" t="s">
        <v>316</v>
      </c>
      <c r="E126" s="264" t="s">
        <v>19</v>
      </c>
      <c r="F126" s="265" t="s">
        <v>320</v>
      </c>
      <c r="G126" s="263"/>
      <c r="H126" s="266">
        <v>85.573999999999998</v>
      </c>
      <c r="I126" s="267"/>
      <c r="J126" s="263"/>
      <c r="K126" s="263"/>
      <c r="L126" s="268"/>
      <c r="M126" s="269"/>
      <c r="N126" s="270"/>
      <c r="O126" s="270"/>
      <c r="P126" s="270"/>
      <c r="Q126" s="270"/>
      <c r="R126" s="270"/>
      <c r="S126" s="270"/>
      <c r="T126" s="27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2" t="s">
        <v>316</v>
      </c>
      <c r="AU126" s="272" t="s">
        <v>86</v>
      </c>
      <c r="AV126" s="15" t="s">
        <v>137</v>
      </c>
      <c r="AW126" s="15" t="s">
        <v>37</v>
      </c>
      <c r="AX126" s="15" t="s">
        <v>84</v>
      </c>
      <c r="AY126" s="272" t="s">
        <v>138</v>
      </c>
    </row>
    <row r="127" s="2" customFormat="1" ht="16.5" customHeight="1">
      <c r="A127" s="41"/>
      <c r="B127" s="42"/>
      <c r="C127" s="215" t="s">
        <v>171</v>
      </c>
      <c r="D127" s="215" t="s">
        <v>141</v>
      </c>
      <c r="E127" s="216" t="s">
        <v>349</v>
      </c>
      <c r="F127" s="217" t="s">
        <v>350</v>
      </c>
      <c r="G127" s="218" t="s">
        <v>268</v>
      </c>
      <c r="H127" s="219">
        <v>85.573999999999998</v>
      </c>
      <c r="I127" s="220"/>
      <c r="J127" s="221">
        <f>ROUND(I127*H127,2)</f>
        <v>0</v>
      </c>
      <c r="K127" s="217" t="s">
        <v>311</v>
      </c>
      <c r="L127" s="47"/>
      <c r="M127" s="222" t="s">
        <v>19</v>
      </c>
      <c r="N127" s="223" t="s">
        <v>47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137</v>
      </c>
      <c r="AT127" s="226" t="s">
        <v>141</v>
      </c>
      <c r="AU127" s="226" t="s">
        <v>86</v>
      </c>
      <c r="AY127" s="20" t="s">
        <v>138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84</v>
      </c>
      <c r="BK127" s="227">
        <f>ROUND(I127*H127,2)</f>
        <v>0</v>
      </c>
      <c r="BL127" s="20" t="s">
        <v>137</v>
      </c>
      <c r="BM127" s="226" t="s">
        <v>351</v>
      </c>
    </row>
    <row r="128" s="2" customFormat="1">
      <c r="A128" s="41"/>
      <c r="B128" s="42"/>
      <c r="C128" s="43"/>
      <c r="D128" s="228" t="s">
        <v>147</v>
      </c>
      <c r="E128" s="43"/>
      <c r="F128" s="229" t="s">
        <v>352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147</v>
      </c>
      <c r="AU128" s="20" t="s">
        <v>86</v>
      </c>
    </row>
    <row r="129" s="2" customFormat="1">
      <c r="A129" s="41"/>
      <c r="B129" s="42"/>
      <c r="C129" s="43"/>
      <c r="D129" s="239" t="s">
        <v>314</v>
      </c>
      <c r="E129" s="43"/>
      <c r="F129" s="240" t="s">
        <v>353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314</v>
      </c>
      <c r="AU129" s="20" t="s">
        <v>86</v>
      </c>
    </row>
    <row r="130" s="13" customFormat="1">
      <c r="A130" s="13"/>
      <c r="B130" s="241"/>
      <c r="C130" s="242"/>
      <c r="D130" s="228" t="s">
        <v>316</v>
      </c>
      <c r="E130" s="243" t="s">
        <v>19</v>
      </c>
      <c r="F130" s="244" t="s">
        <v>354</v>
      </c>
      <c r="G130" s="242"/>
      <c r="H130" s="243" t="s">
        <v>19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316</v>
      </c>
      <c r="AU130" s="250" t="s">
        <v>86</v>
      </c>
      <c r="AV130" s="13" t="s">
        <v>84</v>
      </c>
      <c r="AW130" s="13" t="s">
        <v>37</v>
      </c>
      <c r="AX130" s="13" t="s">
        <v>76</v>
      </c>
      <c r="AY130" s="250" t="s">
        <v>138</v>
      </c>
    </row>
    <row r="131" s="14" customFormat="1">
      <c r="A131" s="14"/>
      <c r="B131" s="251"/>
      <c r="C131" s="252"/>
      <c r="D131" s="228" t="s">
        <v>316</v>
      </c>
      <c r="E131" s="253" t="s">
        <v>19</v>
      </c>
      <c r="F131" s="254" t="s">
        <v>355</v>
      </c>
      <c r="G131" s="252"/>
      <c r="H131" s="255">
        <v>74.099999999999994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316</v>
      </c>
      <c r="AU131" s="261" t="s">
        <v>86</v>
      </c>
      <c r="AV131" s="14" t="s">
        <v>86</v>
      </c>
      <c r="AW131" s="14" t="s">
        <v>37</v>
      </c>
      <c r="AX131" s="14" t="s">
        <v>76</v>
      </c>
      <c r="AY131" s="261" t="s">
        <v>138</v>
      </c>
    </row>
    <row r="132" s="14" customFormat="1">
      <c r="A132" s="14"/>
      <c r="B132" s="251"/>
      <c r="C132" s="252"/>
      <c r="D132" s="228" t="s">
        <v>316</v>
      </c>
      <c r="E132" s="253" t="s">
        <v>19</v>
      </c>
      <c r="F132" s="254" t="s">
        <v>356</v>
      </c>
      <c r="G132" s="252"/>
      <c r="H132" s="255">
        <v>9.5120000000000005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316</v>
      </c>
      <c r="AU132" s="261" t="s">
        <v>86</v>
      </c>
      <c r="AV132" s="14" t="s">
        <v>86</v>
      </c>
      <c r="AW132" s="14" t="s">
        <v>37</v>
      </c>
      <c r="AX132" s="14" t="s">
        <v>76</v>
      </c>
      <c r="AY132" s="261" t="s">
        <v>138</v>
      </c>
    </row>
    <row r="133" s="13" customFormat="1">
      <c r="A133" s="13"/>
      <c r="B133" s="241"/>
      <c r="C133" s="242"/>
      <c r="D133" s="228" t="s">
        <v>316</v>
      </c>
      <c r="E133" s="243" t="s">
        <v>19</v>
      </c>
      <c r="F133" s="244" t="s">
        <v>357</v>
      </c>
      <c r="G133" s="242"/>
      <c r="H133" s="243" t="s">
        <v>19</v>
      </c>
      <c r="I133" s="245"/>
      <c r="J133" s="242"/>
      <c r="K133" s="242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316</v>
      </c>
      <c r="AU133" s="250" t="s">
        <v>86</v>
      </c>
      <c r="AV133" s="13" t="s">
        <v>84</v>
      </c>
      <c r="AW133" s="13" t="s">
        <v>37</v>
      </c>
      <c r="AX133" s="13" t="s">
        <v>76</v>
      </c>
      <c r="AY133" s="250" t="s">
        <v>138</v>
      </c>
    </row>
    <row r="134" s="14" customFormat="1">
      <c r="A134" s="14"/>
      <c r="B134" s="251"/>
      <c r="C134" s="252"/>
      <c r="D134" s="228" t="s">
        <v>316</v>
      </c>
      <c r="E134" s="253" t="s">
        <v>19</v>
      </c>
      <c r="F134" s="254" t="s">
        <v>358</v>
      </c>
      <c r="G134" s="252"/>
      <c r="H134" s="255">
        <v>1.962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316</v>
      </c>
      <c r="AU134" s="261" t="s">
        <v>86</v>
      </c>
      <c r="AV134" s="14" t="s">
        <v>86</v>
      </c>
      <c r="AW134" s="14" t="s">
        <v>37</v>
      </c>
      <c r="AX134" s="14" t="s">
        <v>76</v>
      </c>
      <c r="AY134" s="261" t="s">
        <v>138</v>
      </c>
    </row>
    <row r="135" s="15" customFormat="1">
      <c r="A135" s="15"/>
      <c r="B135" s="262"/>
      <c r="C135" s="263"/>
      <c r="D135" s="228" t="s">
        <v>316</v>
      </c>
      <c r="E135" s="264" t="s">
        <v>288</v>
      </c>
      <c r="F135" s="265" t="s">
        <v>320</v>
      </c>
      <c r="G135" s="263"/>
      <c r="H135" s="266">
        <v>85.573999999999998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316</v>
      </c>
      <c r="AU135" s="272" t="s">
        <v>86</v>
      </c>
      <c r="AV135" s="15" t="s">
        <v>137</v>
      </c>
      <c r="AW135" s="15" t="s">
        <v>37</v>
      </c>
      <c r="AX135" s="15" t="s">
        <v>84</v>
      </c>
      <c r="AY135" s="272" t="s">
        <v>138</v>
      </c>
    </row>
    <row r="136" s="2" customFormat="1" ht="16.5" customHeight="1">
      <c r="A136" s="41"/>
      <c r="B136" s="42"/>
      <c r="C136" s="215" t="s">
        <v>175</v>
      </c>
      <c r="D136" s="215" t="s">
        <v>141</v>
      </c>
      <c r="E136" s="216" t="s">
        <v>359</v>
      </c>
      <c r="F136" s="217" t="s">
        <v>360</v>
      </c>
      <c r="G136" s="218" t="s">
        <v>264</v>
      </c>
      <c r="H136" s="219">
        <v>52.350000000000001</v>
      </c>
      <c r="I136" s="220"/>
      <c r="J136" s="221">
        <f>ROUND(I136*H136,2)</f>
        <v>0</v>
      </c>
      <c r="K136" s="217" t="s">
        <v>311</v>
      </c>
      <c r="L136" s="47"/>
      <c r="M136" s="222" t="s">
        <v>19</v>
      </c>
      <c r="N136" s="223" t="s">
        <v>47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137</v>
      </c>
      <c r="AT136" s="226" t="s">
        <v>141</v>
      </c>
      <c r="AU136" s="226" t="s">
        <v>86</v>
      </c>
      <c r="AY136" s="20" t="s">
        <v>138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84</v>
      </c>
      <c r="BK136" s="227">
        <f>ROUND(I136*H136,2)</f>
        <v>0</v>
      </c>
      <c r="BL136" s="20" t="s">
        <v>137</v>
      </c>
      <c r="BM136" s="226" t="s">
        <v>361</v>
      </c>
    </row>
    <row r="137" s="2" customFormat="1">
      <c r="A137" s="41"/>
      <c r="B137" s="42"/>
      <c r="C137" s="43"/>
      <c r="D137" s="228" t="s">
        <v>147</v>
      </c>
      <c r="E137" s="43"/>
      <c r="F137" s="229" t="s">
        <v>362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147</v>
      </c>
      <c r="AU137" s="20" t="s">
        <v>86</v>
      </c>
    </row>
    <row r="138" s="2" customFormat="1">
      <c r="A138" s="41"/>
      <c r="B138" s="42"/>
      <c r="C138" s="43"/>
      <c r="D138" s="239" t="s">
        <v>314</v>
      </c>
      <c r="E138" s="43"/>
      <c r="F138" s="240" t="s">
        <v>363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314</v>
      </c>
      <c r="AU138" s="20" t="s">
        <v>86</v>
      </c>
    </row>
    <row r="139" s="14" customFormat="1">
      <c r="A139" s="14"/>
      <c r="B139" s="251"/>
      <c r="C139" s="252"/>
      <c r="D139" s="228" t="s">
        <v>316</v>
      </c>
      <c r="E139" s="253" t="s">
        <v>19</v>
      </c>
      <c r="F139" s="254" t="s">
        <v>276</v>
      </c>
      <c r="G139" s="252"/>
      <c r="H139" s="255">
        <v>52.350000000000001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316</v>
      </c>
      <c r="AU139" s="261" t="s">
        <v>86</v>
      </c>
      <c r="AV139" s="14" t="s">
        <v>86</v>
      </c>
      <c r="AW139" s="14" t="s">
        <v>37</v>
      </c>
      <c r="AX139" s="14" t="s">
        <v>84</v>
      </c>
      <c r="AY139" s="261" t="s">
        <v>138</v>
      </c>
    </row>
    <row r="140" s="12" customFormat="1" ht="22.8" customHeight="1">
      <c r="A140" s="12"/>
      <c r="B140" s="199"/>
      <c r="C140" s="200"/>
      <c r="D140" s="201" t="s">
        <v>75</v>
      </c>
      <c r="E140" s="213" t="s">
        <v>153</v>
      </c>
      <c r="F140" s="213" t="s">
        <v>364</v>
      </c>
      <c r="G140" s="200"/>
      <c r="H140" s="200"/>
      <c r="I140" s="203"/>
      <c r="J140" s="214">
        <f>BK140</f>
        <v>0</v>
      </c>
      <c r="K140" s="200"/>
      <c r="L140" s="205"/>
      <c r="M140" s="206"/>
      <c r="N140" s="207"/>
      <c r="O140" s="207"/>
      <c r="P140" s="208">
        <f>SUM(P141:P169)</f>
        <v>0</v>
      </c>
      <c r="Q140" s="207"/>
      <c r="R140" s="208">
        <f>SUM(R141:R169)</f>
        <v>4.8987015500000002</v>
      </c>
      <c r="S140" s="207"/>
      <c r="T140" s="209">
        <f>SUM(T141:T169)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84</v>
      </c>
      <c r="AT140" s="211" t="s">
        <v>75</v>
      </c>
      <c r="AU140" s="211" t="s">
        <v>84</v>
      </c>
      <c r="AY140" s="210" t="s">
        <v>138</v>
      </c>
      <c r="BK140" s="212">
        <f>SUM(BK141:BK169)</f>
        <v>0</v>
      </c>
    </row>
    <row r="141" s="2" customFormat="1" ht="16.5" customHeight="1">
      <c r="A141" s="41"/>
      <c r="B141" s="42"/>
      <c r="C141" s="215" t="s">
        <v>179</v>
      </c>
      <c r="D141" s="215" t="s">
        <v>141</v>
      </c>
      <c r="E141" s="216" t="s">
        <v>365</v>
      </c>
      <c r="F141" s="217" t="s">
        <v>366</v>
      </c>
      <c r="G141" s="218" t="s">
        <v>268</v>
      </c>
      <c r="H141" s="219">
        <v>38.886000000000003</v>
      </c>
      <c r="I141" s="220"/>
      <c r="J141" s="221">
        <f>ROUND(I141*H141,2)</f>
        <v>0</v>
      </c>
      <c r="K141" s="217" t="s">
        <v>19</v>
      </c>
      <c r="L141" s="47"/>
      <c r="M141" s="222" t="s">
        <v>19</v>
      </c>
      <c r="N141" s="223" t="s">
        <v>47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137</v>
      </c>
      <c r="AT141" s="226" t="s">
        <v>141</v>
      </c>
      <c r="AU141" s="226" t="s">
        <v>86</v>
      </c>
      <c r="AY141" s="20" t="s">
        <v>138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84</v>
      </c>
      <c r="BK141" s="227">
        <f>ROUND(I141*H141,2)</f>
        <v>0</v>
      </c>
      <c r="BL141" s="20" t="s">
        <v>137</v>
      </c>
      <c r="BM141" s="226" t="s">
        <v>367</v>
      </c>
    </row>
    <row r="142" s="2" customFormat="1">
      <c r="A142" s="41"/>
      <c r="B142" s="42"/>
      <c r="C142" s="43"/>
      <c r="D142" s="228" t="s">
        <v>147</v>
      </c>
      <c r="E142" s="43"/>
      <c r="F142" s="229" t="s">
        <v>368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147</v>
      </c>
      <c r="AU142" s="20" t="s">
        <v>86</v>
      </c>
    </row>
    <row r="143" s="13" customFormat="1">
      <c r="A143" s="13"/>
      <c r="B143" s="241"/>
      <c r="C143" s="242"/>
      <c r="D143" s="228" t="s">
        <v>316</v>
      </c>
      <c r="E143" s="243" t="s">
        <v>19</v>
      </c>
      <c r="F143" s="244" t="s">
        <v>354</v>
      </c>
      <c r="G143" s="242"/>
      <c r="H143" s="243" t="s">
        <v>19</v>
      </c>
      <c r="I143" s="245"/>
      <c r="J143" s="242"/>
      <c r="K143" s="242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316</v>
      </c>
      <c r="AU143" s="250" t="s">
        <v>86</v>
      </c>
      <c r="AV143" s="13" t="s">
        <v>84</v>
      </c>
      <c r="AW143" s="13" t="s">
        <v>37</v>
      </c>
      <c r="AX143" s="13" t="s">
        <v>76</v>
      </c>
      <c r="AY143" s="250" t="s">
        <v>138</v>
      </c>
    </row>
    <row r="144" s="13" customFormat="1">
      <c r="A144" s="13"/>
      <c r="B144" s="241"/>
      <c r="C144" s="242"/>
      <c r="D144" s="228" t="s">
        <v>316</v>
      </c>
      <c r="E144" s="243" t="s">
        <v>19</v>
      </c>
      <c r="F144" s="244" t="s">
        <v>369</v>
      </c>
      <c r="G144" s="242"/>
      <c r="H144" s="243" t="s">
        <v>19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316</v>
      </c>
      <c r="AU144" s="250" t="s">
        <v>86</v>
      </c>
      <c r="AV144" s="13" t="s">
        <v>84</v>
      </c>
      <c r="AW144" s="13" t="s">
        <v>37</v>
      </c>
      <c r="AX144" s="13" t="s">
        <v>76</v>
      </c>
      <c r="AY144" s="250" t="s">
        <v>138</v>
      </c>
    </row>
    <row r="145" s="14" customFormat="1">
      <c r="A145" s="14"/>
      <c r="B145" s="251"/>
      <c r="C145" s="252"/>
      <c r="D145" s="228" t="s">
        <v>316</v>
      </c>
      <c r="E145" s="253" t="s">
        <v>19</v>
      </c>
      <c r="F145" s="254" t="s">
        <v>370</v>
      </c>
      <c r="G145" s="252"/>
      <c r="H145" s="255">
        <v>5.1950000000000003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316</v>
      </c>
      <c r="AU145" s="261" t="s">
        <v>86</v>
      </c>
      <c r="AV145" s="14" t="s">
        <v>86</v>
      </c>
      <c r="AW145" s="14" t="s">
        <v>37</v>
      </c>
      <c r="AX145" s="14" t="s">
        <v>76</v>
      </c>
      <c r="AY145" s="261" t="s">
        <v>138</v>
      </c>
    </row>
    <row r="146" s="14" customFormat="1">
      <c r="A146" s="14"/>
      <c r="B146" s="251"/>
      <c r="C146" s="252"/>
      <c r="D146" s="228" t="s">
        <v>316</v>
      </c>
      <c r="E146" s="253" t="s">
        <v>19</v>
      </c>
      <c r="F146" s="254" t="s">
        <v>371</v>
      </c>
      <c r="G146" s="252"/>
      <c r="H146" s="255">
        <v>18.138999999999999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316</v>
      </c>
      <c r="AU146" s="261" t="s">
        <v>86</v>
      </c>
      <c r="AV146" s="14" t="s">
        <v>86</v>
      </c>
      <c r="AW146" s="14" t="s">
        <v>37</v>
      </c>
      <c r="AX146" s="14" t="s">
        <v>76</v>
      </c>
      <c r="AY146" s="261" t="s">
        <v>138</v>
      </c>
    </row>
    <row r="147" s="14" customFormat="1">
      <c r="A147" s="14"/>
      <c r="B147" s="251"/>
      <c r="C147" s="252"/>
      <c r="D147" s="228" t="s">
        <v>316</v>
      </c>
      <c r="E147" s="253" t="s">
        <v>19</v>
      </c>
      <c r="F147" s="254" t="s">
        <v>372</v>
      </c>
      <c r="G147" s="252"/>
      <c r="H147" s="255">
        <v>0.312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316</v>
      </c>
      <c r="AU147" s="261" t="s">
        <v>86</v>
      </c>
      <c r="AV147" s="14" t="s">
        <v>86</v>
      </c>
      <c r="AW147" s="14" t="s">
        <v>37</v>
      </c>
      <c r="AX147" s="14" t="s">
        <v>76</v>
      </c>
      <c r="AY147" s="261" t="s">
        <v>138</v>
      </c>
    </row>
    <row r="148" s="13" customFormat="1">
      <c r="A148" s="13"/>
      <c r="B148" s="241"/>
      <c r="C148" s="242"/>
      <c r="D148" s="228" t="s">
        <v>316</v>
      </c>
      <c r="E148" s="243" t="s">
        <v>19</v>
      </c>
      <c r="F148" s="244" t="s">
        <v>373</v>
      </c>
      <c r="G148" s="242"/>
      <c r="H148" s="243" t="s">
        <v>19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316</v>
      </c>
      <c r="AU148" s="250" t="s">
        <v>86</v>
      </c>
      <c r="AV148" s="13" t="s">
        <v>84</v>
      </c>
      <c r="AW148" s="13" t="s">
        <v>37</v>
      </c>
      <c r="AX148" s="13" t="s">
        <v>76</v>
      </c>
      <c r="AY148" s="250" t="s">
        <v>138</v>
      </c>
    </row>
    <row r="149" s="14" customFormat="1">
      <c r="A149" s="14"/>
      <c r="B149" s="251"/>
      <c r="C149" s="252"/>
      <c r="D149" s="228" t="s">
        <v>316</v>
      </c>
      <c r="E149" s="253" t="s">
        <v>19</v>
      </c>
      <c r="F149" s="254" t="s">
        <v>374</v>
      </c>
      <c r="G149" s="252"/>
      <c r="H149" s="255">
        <v>15.24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316</v>
      </c>
      <c r="AU149" s="261" t="s">
        <v>86</v>
      </c>
      <c r="AV149" s="14" t="s">
        <v>86</v>
      </c>
      <c r="AW149" s="14" t="s">
        <v>37</v>
      </c>
      <c r="AX149" s="14" t="s">
        <v>76</v>
      </c>
      <c r="AY149" s="261" t="s">
        <v>138</v>
      </c>
    </row>
    <row r="150" s="15" customFormat="1">
      <c r="A150" s="15"/>
      <c r="B150" s="262"/>
      <c r="C150" s="263"/>
      <c r="D150" s="228" t="s">
        <v>316</v>
      </c>
      <c r="E150" s="264" t="s">
        <v>290</v>
      </c>
      <c r="F150" s="265" t="s">
        <v>320</v>
      </c>
      <c r="G150" s="263"/>
      <c r="H150" s="266">
        <v>38.886000000000003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2" t="s">
        <v>316</v>
      </c>
      <c r="AU150" s="272" t="s">
        <v>86</v>
      </c>
      <c r="AV150" s="15" t="s">
        <v>137</v>
      </c>
      <c r="AW150" s="15" t="s">
        <v>37</v>
      </c>
      <c r="AX150" s="15" t="s">
        <v>84</v>
      </c>
      <c r="AY150" s="272" t="s">
        <v>138</v>
      </c>
    </row>
    <row r="151" s="2" customFormat="1" ht="16.5" customHeight="1">
      <c r="A151" s="41"/>
      <c r="B151" s="42"/>
      <c r="C151" s="215" t="s">
        <v>183</v>
      </c>
      <c r="D151" s="215" t="s">
        <v>141</v>
      </c>
      <c r="E151" s="216" t="s">
        <v>375</v>
      </c>
      <c r="F151" s="217" t="s">
        <v>376</v>
      </c>
      <c r="G151" s="218" t="s">
        <v>264</v>
      </c>
      <c r="H151" s="219">
        <v>123.14700000000001</v>
      </c>
      <c r="I151" s="220"/>
      <c r="J151" s="221">
        <f>ROUND(I151*H151,2)</f>
        <v>0</v>
      </c>
      <c r="K151" s="217" t="s">
        <v>311</v>
      </c>
      <c r="L151" s="47"/>
      <c r="M151" s="222" t="s">
        <v>19</v>
      </c>
      <c r="N151" s="223" t="s">
        <v>47</v>
      </c>
      <c r="O151" s="87"/>
      <c r="P151" s="224">
        <f>O151*H151</f>
        <v>0</v>
      </c>
      <c r="Q151" s="224">
        <v>0.0086499999999999997</v>
      </c>
      <c r="R151" s="224">
        <f>Q151*H151</f>
        <v>1.06522155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137</v>
      </c>
      <c r="AT151" s="226" t="s">
        <v>141</v>
      </c>
      <c r="AU151" s="226" t="s">
        <v>86</v>
      </c>
      <c r="AY151" s="20" t="s">
        <v>138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84</v>
      </c>
      <c r="BK151" s="227">
        <f>ROUND(I151*H151,2)</f>
        <v>0</v>
      </c>
      <c r="BL151" s="20" t="s">
        <v>137</v>
      </c>
      <c r="BM151" s="226" t="s">
        <v>377</v>
      </c>
    </row>
    <row r="152" s="2" customFormat="1">
      <c r="A152" s="41"/>
      <c r="B152" s="42"/>
      <c r="C152" s="43"/>
      <c r="D152" s="228" t="s">
        <v>147</v>
      </c>
      <c r="E152" s="43"/>
      <c r="F152" s="229" t="s">
        <v>378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147</v>
      </c>
      <c r="AU152" s="20" t="s">
        <v>86</v>
      </c>
    </row>
    <row r="153" s="2" customFormat="1">
      <c r="A153" s="41"/>
      <c r="B153" s="42"/>
      <c r="C153" s="43"/>
      <c r="D153" s="239" t="s">
        <v>314</v>
      </c>
      <c r="E153" s="43"/>
      <c r="F153" s="240" t="s">
        <v>379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314</v>
      </c>
      <c r="AU153" s="20" t="s">
        <v>86</v>
      </c>
    </row>
    <row r="154" s="13" customFormat="1">
      <c r="A154" s="13"/>
      <c r="B154" s="241"/>
      <c r="C154" s="242"/>
      <c r="D154" s="228" t="s">
        <v>316</v>
      </c>
      <c r="E154" s="243" t="s">
        <v>19</v>
      </c>
      <c r="F154" s="244" t="s">
        <v>354</v>
      </c>
      <c r="G154" s="242"/>
      <c r="H154" s="243" t="s">
        <v>19</v>
      </c>
      <c r="I154" s="245"/>
      <c r="J154" s="242"/>
      <c r="K154" s="242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316</v>
      </c>
      <c r="AU154" s="250" t="s">
        <v>86</v>
      </c>
      <c r="AV154" s="13" t="s">
        <v>84</v>
      </c>
      <c r="AW154" s="13" t="s">
        <v>37</v>
      </c>
      <c r="AX154" s="13" t="s">
        <v>76</v>
      </c>
      <c r="AY154" s="250" t="s">
        <v>138</v>
      </c>
    </row>
    <row r="155" s="13" customFormat="1">
      <c r="A155" s="13"/>
      <c r="B155" s="241"/>
      <c r="C155" s="242"/>
      <c r="D155" s="228" t="s">
        <v>316</v>
      </c>
      <c r="E155" s="243" t="s">
        <v>19</v>
      </c>
      <c r="F155" s="244" t="s">
        <v>369</v>
      </c>
      <c r="G155" s="242"/>
      <c r="H155" s="243" t="s">
        <v>19</v>
      </c>
      <c r="I155" s="245"/>
      <c r="J155" s="242"/>
      <c r="K155" s="242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316</v>
      </c>
      <c r="AU155" s="250" t="s">
        <v>86</v>
      </c>
      <c r="AV155" s="13" t="s">
        <v>84</v>
      </c>
      <c r="AW155" s="13" t="s">
        <v>37</v>
      </c>
      <c r="AX155" s="13" t="s">
        <v>76</v>
      </c>
      <c r="AY155" s="250" t="s">
        <v>138</v>
      </c>
    </row>
    <row r="156" s="14" customFormat="1">
      <c r="A156" s="14"/>
      <c r="B156" s="251"/>
      <c r="C156" s="252"/>
      <c r="D156" s="228" t="s">
        <v>316</v>
      </c>
      <c r="E156" s="253" t="s">
        <v>19</v>
      </c>
      <c r="F156" s="254" t="s">
        <v>380</v>
      </c>
      <c r="G156" s="252"/>
      <c r="H156" s="255">
        <v>26.785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316</v>
      </c>
      <c r="AU156" s="261" t="s">
        <v>86</v>
      </c>
      <c r="AV156" s="14" t="s">
        <v>86</v>
      </c>
      <c r="AW156" s="14" t="s">
        <v>37</v>
      </c>
      <c r="AX156" s="14" t="s">
        <v>76</v>
      </c>
      <c r="AY156" s="261" t="s">
        <v>138</v>
      </c>
    </row>
    <row r="157" s="14" customFormat="1">
      <c r="A157" s="14"/>
      <c r="B157" s="251"/>
      <c r="C157" s="252"/>
      <c r="D157" s="228" t="s">
        <v>316</v>
      </c>
      <c r="E157" s="253" t="s">
        <v>19</v>
      </c>
      <c r="F157" s="254" t="s">
        <v>381</v>
      </c>
      <c r="G157" s="252"/>
      <c r="H157" s="255">
        <v>91.542000000000002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316</v>
      </c>
      <c r="AU157" s="261" t="s">
        <v>86</v>
      </c>
      <c r="AV157" s="14" t="s">
        <v>86</v>
      </c>
      <c r="AW157" s="14" t="s">
        <v>37</v>
      </c>
      <c r="AX157" s="14" t="s">
        <v>76</v>
      </c>
      <c r="AY157" s="261" t="s">
        <v>138</v>
      </c>
    </row>
    <row r="158" s="14" customFormat="1">
      <c r="A158" s="14"/>
      <c r="B158" s="251"/>
      <c r="C158" s="252"/>
      <c r="D158" s="228" t="s">
        <v>316</v>
      </c>
      <c r="E158" s="253" t="s">
        <v>19</v>
      </c>
      <c r="F158" s="254" t="s">
        <v>382</v>
      </c>
      <c r="G158" s="252"/>
      <c r="H158" s="255">
        <v>3.4399999999999999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316</v>
      </c>
      <c r="AU158" s="261" t="s">
        <v>86</v>
      </c>
      <c r="AV158" s="14" t="s">
        <v>86</v>
      </c>
      <c r="AW158" s="14" t="s">
        <v>37</v>
      </c>
      <c r="AX158" s="14" t="s">
        <v>76</v>
      </c>
      <c r="AY158" s="261" t="s">
        <v>138</v>
      </c>
    </row>
    <row r="159" s="13" customFormat="1">
      <c r="A159" s="13"/>
      <c r="B159" s="241"/>
      <c r="C159" s="242"/>
      <c r="D159" s="228" t="s">
        <v>316</v>
      </c>
      <c r="E159" s="243" t="s">
        <v>19</v>
      </c>
      <c r="F159" s="244" t="s">
        <v>373</v>
      </c>
      <c r="G159" s="242"/>
      <c r="H159" s="243" t="s">
        <v>19</v>
      </c>
      <c r="I159" s="245"/>
      <c r="J159" s="242"/>
      <c r="K159" s="242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316</v>
      </c>
      <c r="AU159" s="250" t="s">
        <v>86</v>
      </c>
      <c r="AV159" s="13" t="s">
        <v>84</v>
      </c>
      <c r="AW159" s="13" t="s">
        <v>37</v>
      </c>
      <c r="AX159" s="13" t="s">
        <v>76</v>
      </c>
      <c r="AY159" s="250" t="s">
        <v>138</v>
      </c>
    </row>
    <row r="160" s="14" customFormat="1">
      <c r="A160" s="14"/>
      <c r="B160" s="251"/>
      <c r="C160" s="252"/>
      <c r="D160" s="228" t="s">
        <v>316</v>
      </c>
      <c r="E160" s="253" t="s">
        <v>19</v>
      </c>
      <c r="F160" s="254" t="s">
        <v>383</v>
      </c>
      <c r="G160" s="252"/>
      <c r="H160" s="255">
        <v>1.3799999999999999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316</v>
      </c>
      <c r="AU160" s="261" t="s">
        <v>86</v>
      </c>
      <c r="AV160" s="14" t="s">
        <v>86</v>
      </c>
      <c r="AW160" s="14" t="s">
        <v>37</v>
      </c>
      <c r="AX160" s="14" t="s">
        <v>76</v>
      </c>
      <c r="AY160" s="261" t="s">
        <v>138</v>
      </c>
    </row>
    <row r="161" s="15" customFormat="1">
      <c r="A161" s="15"/>
      <c r="B161" s="262"/>
      <c r="C161" s="263"/>
      <c r="D161" s="228" t="s">
        <v>316</v>
      </c>
      <c r="E161" s="264" t="s">
        <v>262</v>
      </c>
      <c r="F161" s="265" t="s">
        <v>320</v>
      </c>
      <c r="G161" s="263"/>
      <c r="H161" s="266">
        <v>123.14700000000001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2" t="s">
        <v>316</v>
      </c>
      <c r="AU161" s="272" t="s">
        <v>86</v>
      </c>
      <c r="AV161" s="15" t="s">
        <v>137</v>
      </c>
      <c r="AW161" s="15" t="s">
        <v>37</v>
      </c>
      <c r="AX161" s="15" t="s">
        <v>84</v>
      </c>
      <c r="AY161" s="272" t="s">
        <v>138</v>
      </c>
    </row>
    <row r="162" s="2" customFormat="1" ht="16.5" customHeight="1">
      <c r="A162" s="41"/>
      <c r="B162" s="42"/>
      <c r="C162" s="215" t="s">
        <v>187</v>
      </c>
      <c r="D162" s="215" t="s">
        <v>141</v>
      </c>
      <c r="E162" s="216" t="s">
        <v>384</v>
      </c>
      <c r="F162" s="217" t="s">
        <v>385</v>
      </c>
      <c r="G162" s="218" t="s">
        <v>264</v>
      </c>
      <c r="H162" s="219">
        <v>123.14700000000001</v>
      </c>
      <c r="I162" s="220"/>
      <c r="J162" s="221">
        <f>ROUND(I162*H162,2)</f>
        <v>0</v>
      </c>
      <c r="K162" s="217" t="s">
        <v>311</v>
      </c>
      <c r="L162" s="47"/>
      <c r="M162" s="222" t="s">
        <v>19</v>
      </c>
      <c r="N162" s="223" t="s">
        <v>47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137</v>
      </c>
      <c r="AT162" s="226" t="s">
        <v>141</v>
      </c>
      <c r="AU162" s="226" t="s">
        <v>86</v>
      </c>
      <c r="AY162" s="20" t="s">
        <v>138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84</v>
      </c>
      <c r="BK162" s="227">
        <f>ROUND(I162*H162,2)</f>
        <v>0</v>
      </c>
      <c r="BL162" s="20" t="s">
        <v>137</v>
      </c>
      <c r="BM162" s="226" t="s">
        <v>386</v>
      </c>
    </row>
    <row r="163" s="2" customFormat="1">
      <c r="A163" s="41"/>
      <c r="B163" s="42"/>
      <c r="C163" s="43"/>
      <c r="D163" s="228" t="s">
        <v>147</v>
      </c>
      <c r="E163" s="43"/>
      <c r="F163" s="229" t="s">
        <v>387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147</v>
      </c>
      <c r="AU163" s="20" t="s">
        <v>86</v>
      </c>
    </row>
    <row r="164" s="2" customFormat="1">
      <c r="A164" s="41"/>
      <c r="B164" s="42"/>
      <c r="C164" s="43"/>
      <c r="D164" s="239" t="s">
        <v>314</v>
      </c>
      <c r="E164" s="43"/>
      <c r="F164" s="240" t="s">
        <v>388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314</v>
      </c>
      <c r="AU164" s="20" t="s">
        <v>86</v>
      </c>
    </row>
    <row r="165" s="14" customFormat="1">
      <c r="A165" s="14"/>
      <c r="B165" s="251"/>
      <c r="C165" s="252"/>
      <c r="D165" s="228" t="s">
        <v>316</v>
      </c>
      <c r="E165" s="253" t="s">
        <v>19</v>
      </c>
      <c r="F165" s="254" t="s">
        <v>262</v>
      </c>
      <c r="G165" s="252"/>
      <c r="H165" s="255">
        <v>123.14700000000001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316</v>
      </c>
      <c r="AU165" s="261" t="s">
        <v>86</v>
      </c>
      <c r="AV165" s="14" t="s">
        <v>86</v>
      </c>
      <c r="AW165" s="14" t="s">
        <v>37</v>
      </c>
      <c r="AX165" s="14" t="s">
        <v>84</v>
      </c>
      <c r="AY165" s="261" t="s">
        <v>138</v>
      </c>
    </row>
    <row r="166" s="2" customFormat="1" ht="16.5" customHeight="1">
      <c r="A166" s="41"/>
      <c r="B166" s="42"/>
      <c r="C166" s="215" t="s">
        <v>8</v>
      </c>
      <c r="D166" s="215" t="s">
        <v>141</v>
      </c>
      <c r="E166" s="216" t="s">
        <v>389</v>
      </c>
      <c r="F166" s="217" t="s">
        <v>390</v>
      </c>
      <c r="G166" s="218" t="s">
        <v>274</v>
      </c>
      <c r="H166" s="219">
        <v>3.5</v>
      </c>
      <c r="I166" s="220"/>
      <c r="J166" s="221">
        <f>ROUND(I166*H166,2)</f>
        <v>0</v>
      </c>
      <c r="K166" s="217" t="s">
        <v>311</v>
      </c>
      <c r="L166" s="47"/>
      <c r="M166" s="222" t="s">
        <v>19</v>
      </c>
      <c r="N166" s="223" t="s">
        <v>47</v>
      </c>
      <c r="O166" s="87"/>
      <c r="P166" s="224">
        <f>O166*H166</f>
        <v>0</v>
      </c>
      <c r="Q166" s="224">
        <v>1.09528</v>
      </c>
      <c r="R166" s="224">
        <f>Q166*H166</f>
        <v>3.8334800000000002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137</v>
      </c>
      <c r="AT166" s="226" t="s">
        <v>141</v>
      </c>
      <c r="AU166" s="226" t="s">
        <v>86</v>
      </c>
      <c r="AY166" s="20" t="s">
        <v>138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84</v>
      </c>
      <c r="BK166" s="227">
        <f>ROUND(I166*H166,2)</f>
        <v>0</v>
      </c>
      <c r="BL166" s="20" t="s">
        <v>137</v>
      </c>
      <c r="BM166" s="226" t="s">
        <v>391</v>
      </c>
    </row>
    <row r="167" s="2" customFormat="1">
      <c r="A167" s="41"/>
      <c r="B167" s="42"/>
      <c r="C167" s="43"/>
      <c r="D167" s="228" t="s">
        <v>147</v>
      </c>
      <c r="E167" s="43"/>
      <c r="F167" s="229" t="s">
        <v>392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147</v>
      </c>
      <c r="AU167" s="20" t="s">
        <v>86</v>
      </c>
    </row>
    <row r="168" s="2" customFormat="1">
      <c r="A168" s="41"/>
      <c r="B168" s="42"/>
      <c r="C168" s="43"/>
      <c r="D168" s="239" t="s">
        <v>314</v>
      </c>
      <c r="E168" s="43"/>
      <c r="F168" s="240" t="s">
        <v>393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314</v>
      </c>
      <c r="AU168" s="20" t="s">
        <v>86</v>
      </c>
    </row>
    <row r="169" s="14" customFormat="1">
      <c r="A169" s="14"/>
      <c r="B169" s="251"/>
      <c r="C169" s="252"/>
      <c r="D169" s="228" t="s">
        <v>316</v>
      </c>
      <c r="E169" s="253" t="s">
        <v>19</v>
      </c>
      <c r="F169" s="254" t="s">
        <v>394</v>
      </c>
      <c r="G169" s="252"/>
      <c r="H169" s="255">
        <v>3.5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316</v>
      </c>
      <c r="AU169" s="261" t="s">
        <v>86</v>
      </c>
      <c r="AV169" s="14" t="s">
        <v>86</v>
      </c>
      <c r="AW169" s="14" t="s">
        <v>37</v>
      </c>
      <c r="AX169" s="14" t="s">
        <v>84</v>
      </c>
      <c r="AY169" s="261" t="s">
        <v>138</v>
      </c>
    </row>
    <row r="170" s="12" customFormat="1" ht="22.8" customHeight="1">
      <c r="A170" s="12"/>
      <c r="B170" s="199"/>
      <c r="C170" s="200"/>
      <c r="D170" s="201" t="s">
        <v>75</v>
      </c>
      <c r="E170" s="213" t="s">
        <v>137</v>
      </c>
      <c r="F170" s="213" t="s">
        <v>395</v>
      </c>
      <c r="G170" s="200"/>
      <c r="H170" s="200"/>
      <c r="I170" s="203"/>
      <c r="J170" s="214">
        <f>BK170</f>
        <v>0</v>
      </c>
      <c r="K170" s="200"/>
      <c r="L170" s="205"/>
      <c r="M170" s="206"/>
      <c r="N170" s="207"/>
      <c r="O170" s="207"/>
      <c r="P170" s="208">
        <f>SUM(P171:P179)</f>
        <v>0</v>
      </c>
      <c r="Q170" s="207"/>
      <c r="R170" s="208">
        <f>SUM(R171:R179)</f>
        <v>0</v>
      </c>
      <c r="S170" s="207"/>
      <c r="T170" s="209">
        <f>SUM(T171:T179)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84</v>
      </c>
      <c r="AT170" s="211" t="s">
        <v>75</v>
      </c>
      <c r="AU170" s="211" t="s">
        <v>84</v>
      </c>
      <c r="AY170" s="210" t="s">
        <v>138</v>
      </c>
      <c r="BK170" s="212">
        <f>SUM(BK171:BK179)</f>
        <v>0</v>
      </c>
    </row>
    <row r="171" s="2" customFormat="1" ht="16.5" customHeight="1">
      <c r="A171" s="41"/>
      <c r="B171" s="42"/>
      <c r="C171" s="215" t="s">
        <v>198</v>
      </c>
      <c r="D171" s="215" t="s">
        <v>141</v>
      </c>
      <c r="E171" s="216" t="s">
        <v>396</v>
      </c>
      <c r="F171" s="217" t="s">
        <v>397</v>
      </c>
      <c r="G171" s="218" t="s">
        <v>264</v>
      </c>
      <c r="H171" s="219">
        <v>52.350000000000001</v>
      </c>
      <c r="I171" s="220"/>
      <c r="J171" s="221">
        <f>ROUND(I171*H171,2)</f>
        <v>0</v>
      </c>
      <c r="K171" s="217" t="s">
        <v>311</v>
      </c>
      <c r="L171" s="47"/>
      <c r="M171" s="222" t="s">
        <v>19</v>
      </c>
      <c r="N171" s="223" t="s">
        <v>47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137</v>
      </c>
      <c r="AT171" s="226" t="s">
        <v>141</v>
      </c>
      <c r="AU171" s="226" t="s">
        <v>86</v>
      </c>
      <c r="AY171" s="20" t="s">
        <v>138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84</v>
      </c>
      <c r="BK171" s="227">
        <f>ROUND(I171*H171,2)</f>
        <v>0</v>
      </c>
      <c r="BL171" s="20" t="s">
        <v>137</v>
      </c>
      <c r="BM171" s="226" t="s">
        <v>398</v>
      </c>
    </row>
    <row r="172" s="2" customFormat="1">
      <c r="A172" s="41"/>
      <c r="B172" s="42"/>
      <c r="C172" s="43"/>
      <c r="D172" s="228" t="s">
        <v>147</v>
      </c>
      <c r="E172" s="43"/>
      <c r="F172" s="229" t="s">
        <v>399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147</v>
      </c>
      <c r="AU172" s="20" t="s">
        <v>86</v>
      </c>
    </row>
    <row r="173" s="2" customFormat="1">
      <c r="A173" s="41"/>
      <c r="B173" s="42"/>
      <c r="C173" s="43"/>
      <c r="D173" s="239" t="s">
        <v>314</v>
      </c>
      <c r="E173" s="43"/>
      <c r="F173" s="240" t="s">
        <v>400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314</v>
      </c>
      <c r="AU173" s="20" t="s">
        <v>86</v>
      </c>
    </row>
    <row r="174" s="13" customFormat="1">
      <c r="A174" s="13"/>
      <c r="B174" s="241"/>
      <c r="C174" s="242"/>
      <c r="D174" s="228" t="s">
        <v>316</v>
      </c>
      <c r="E174" s="243" t="s">
        <v>19</v>
      </c>
      <c r="F174" s="244" t="s">
        <v>354</v>
      </c>
      <c r="G174" s="242"/>
      <c r="H174" s="243" t="s">
        <v>19</v>
      </c>
      <c r="I174" s="245"/>
      <c r="J174" s="242"/>
      <c r="K174" s="242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316</v>
      </c>
      <c r="AU174" s="250" t="s">
        <v>86</v>
      </c>
      <c r="AV174" s="13" t="s">
        <v>84</v>
      </c>
      <c r="AW174" s="13" t="s">
        <v>37</v>
      </c>
      <c r="AX174" s="13" t="s">
        <v>76</v>
      </c>
      <c r="AY174" s="250" t="s">
        <v>138</v>
      </c>
    </row>
    <row r="175" s="14" customFormat="1">
      <c r="A175" s="14"/>
      <c r="B175" s="251"/>
      <c r="C175" s="252"/>
      <c r="D175" s="228" t="s">
        <v>316</v>
      </c>
      <c r="E175" s="253" t="s">
        <v>276</v>
      </c>
      <c r="F175" s="254" t="s">
        <v>401</v>
      </c>
      <c r="G175" s="252"/>
      <c r="H175" s="255">
        <v>52.350000000000001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316</v>
      </c>
      <c r="AU175" s="261" t="s">
        <v>86</v>
      </c>
      <c r="AV175" s="14" t="s">
        <v>86</v>
      </c>
      <c r="AW175" s="14" t="s">
        <v>37</v>
      </c>
      <c r="AX175" s="14" t="s">
        <v>84</v>
      </c>
      <c r="AY175" s="261" t="s">
        <v>138</v>
      </c>
    </row>
    <row r="176" s="2" customFormat="1" ht="16.5" customHeight="1">
      <c r="A176" s="41"/>
      <c r="B176" s="42"/>
      <c r="C176" s="215" t="s">
        <v>203</v>
      </c>
      <c r="D176" s="215" t="s">
        <v>141</v>
      </c>
      <c r="E176" s="216" t="s">
        <v>402</v>
      </c>
      <c r="F176" s="217" t="s">
        <v>403</v>
      </c>
      <c r="G176" s="218" t="s">
        <v>268</v>
      </c>
      <c r="H176" s="219">
        <v>2.6600000000000001</v>
      </c>
      <c r="I176" s="220"/>
      <c r="J176" s="221">
        <f>ROUND(I176*H176,2)</f>
        <v>0</v>
      </c>
      <c r="K176" s="217" t="s">
        <v>19</v>
      </c>
      <c r="L176" s="47"/>
      <c r="M176" s="222" t="s">
        <v>19</v>
      </c>
      <c r="N176" s="223" t="s">
        <v>47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137</v>
      </c>
      <c r="AT176" s="226" t="s">
        <v>141</v>
      </c>
      <c r="AU176" s="226" t="s">
        <v>86</v>
      </c>
      <c r="AY176" s="20" t="s">
        <v>138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84</v>
      </c>
      <c r="BK176" s="227">
        <f>ROUND(I176*H176,2)</f>
        <v>0</v>
      </c>
      <c r="BL176" s="20" t="s">
        <v>137</v>
      </c>
      <c r="BM176" s="226" t="s">
        <v>404</v>
      </c>
    </row>
    <row r="177" s="2" customFormat="1">
      <c r="A177" s="41"/>
      <c r="B177" s="42"/>
      <c r="C177" s="43"/>
      <c r="D177" s="228" t="s">
        <v>147</v>
      </c>
      <c r="E177" s="43"/>
      <c r="F177" s="229" t="s">
        <v>403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147</v>
      </c>
      <c r="AU177" s="20" t="s">
        <v>86</v>
      </c>
    </row>
    <row r="178" s="13" customFormat="1">
      <c r="A178" s="13"/>
      <c r="B178" s="241"/>
      <c r="C178" s="242"/>
      <c r="D178" s="228" t="s">
        <v>316</v>
      </c>
      <c r="E178" s="243" t="s">
        <v>19</v>
      </c>
      <c r="F178" s="244" t="s">
        <v>405</v>
      </c>
      <c r="G178" s="242"/>
      <c r="H178" s="243" t="s">
        <v>19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316</v>
      </c>
      <c r="AU178" s="250" t="s">
        <v>86</v>
      </c>
      <c r="AV178" s="13" t="s">
        <v>84</v>
      </c>
      <c r="AW178" s="13" t="s">
        <v>37</v>
      </c>
      <c r="AX178" s="13" t="s">
        <v>76</v>
      </c>
      <c r="AY178" s="250" t="s">
        <v>138</v>
      </c>
    </row>
    <row r="179" s="14" customFormat="1">
      <c r="A179" s="14"/>
      <c r="B179" s="251"/>
      <c r="C179" s="252"/>
      <c r="D179" s="228" t="s">
        <v>316</v>
      </c>
      <c r="E179" s="253" t="s">
        <v>19</v>
      </c>
      <c r="F179" s="254" t="s">
        <v>406</v>
      </c>
      <c r="G179" s="252"/>
      <c r="H179" s="255">
        <v>2.6600000000000001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316</v>
      </c>
      <c r="AU179" s="261" t="s">
        <v>86</v>
      </c>
      <c r="AV179" s="14" t="s">
        <v>86</v>
      </c>
      <c r="AW179" s="14" t="s">
        <v>37</v>
      </c>
      <c r="AX179" s="14" t="s">
        <v>84</v>
      </c>
      <c r="AY179" s="261" t="s">
        <v>138</v>
      </c>
    </row>
    <row r="180" s="12" customFormat="1" ht="22.8" customHeight="1">
      <c r="A180" s="12"/>
      <c r="B180" s="199"/>
      <c r="C180" s="200"/>
      <c r="D180" s="201" t="s">
        <v>75</v>
      </c>
      <c r="E180" s="213" t="s">
        <v>175</v>
      </c>
      <c r="F180" s="213" t="s">
        <v>407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SUM(P181:P185)</f>
        <v>0</v>
      </c>
      <c r="Q180" s="207"/>
      <c r="R180" s="208">
        <f>SUM(R181:R185)</f>
        <v>0</v>
      </c>
      <c r="S180" s="207"/>
      <c r="T180" s="209">
        <f>SUM(T181:T185)</f>
        <v>14.85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84</v>
      </c>
      <c r="AT180" s="211" t="s">
        <v>75</v>
      </c>
      <c r="AU180" s="211" t="s">
        <v>84</v>
      </c>
      <c r="AY180" s="210" t="s">
        <v>138</v>
      </c>
      <c r="BK180" s="212">
        <f>SUM(BK181:BK185)</f>
        <v>0</v>
      </c>
    </row>
    <row r="181" s="2" customFormat="1" ht="16.5" customHeight="1">
      <c r="A181" s="41"/>
      <c r="B181" s="42"/>
      <c r="C181" s="215" t="s">
        <v>208</v>
      </c>
      <c r="D181" s="215" t="s">
        <v>141</v>
      </c>
      <c r="E181" s="216" t="s">
        <v>408</v>
      </c>
      <c r="F181" s="217" t="s">
        <v>409</v>
      </c>
      <c r="G181" s="218" t="s">
        <v>295</v>
      </c>
      <c r="H181" s="219">
        <v>14.85</v>
      </c>
      <c r="I181" s="220"/>
      <c r="J181" s="221">
        <f>ROUND(I181*H181,2)</f>
        <v>0</v>
      </c>
      <c r="K181" s="217" t="s">
        <v>311</v>
      </c>
      <c r="L181" s="47"/>
      <c r="M181" s="222" t="s">
        <v>19</v>
      </c>
      <c r="N181" s="223" t="s">
        <v>47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1</v>
      </c>
      <c r="T181" s="225">
        <f>S181*H181</f>
        <v>14.85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137</v>
      </c>
      <c r="AT181" s="226" t="s">
        <v>141</v>
      </c>
      <c r="AU181" s="226" t="s">
        <v>86</v>
      </c>
      <c r="AY181" s="20" t="s">
        <v>138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84</v>
      </c>
      <c r="BK181" s="227">
        <f>ROUND(I181*H181,2)</f>
        <v>0</v>
      </c>
      <c r="BL181" s="20" t="s">
        <v>137</v>
      </c>
      <c r="BM181" s="226" t="s">
        <v>410</v>
      </c>
    </row>
    <row r="182" s="2" customFormat="1">
      <c r="A182" s="41"/>
      <c r="B182" s="42"/>
      <c r="C182" s="43"/>
      <c r="D182" s="228" t="s">
        <v>147</v>
      </c>
      <c r="E182" s="43"/>
      <c r="F182" s="229" t="s">
        <v>411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147</v>
      </c>
      <c r="AU182" s="20" t="s">
        <v>86</v>
      </c>
    </row>
    <row r="183" s="2" customFormat="1">
      <c r="A183" s="41"/>
      <c r="B183" s="42"/>
      <c r="C183" s="43"/>
      <c r="D183" s="239" t="s">
        <v>314</v>
      </c>
      <c r="E183" s="43"/>
      <c r="F183" s="240" t="s">
        <v>412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314</v>
      </c>
      <c r="AU183" s="20" t="s">
        <v>86</v>
      </c>
    </row>
    <row r="184" s="13" customFormat="1">
      <c r="A184" s="13"/>
      <c r="B184" s="241"/>
      <c r="C184" s="242"/>
      <c r="D184" s="228" t="s">
        <v>316</v>
      </c>
      <c r="E184" s="243" t="s">
        <v>19</v>
      </c>
      <c r="F184" s="244" t="s">
        <v>413</v>
      </c>
      <c r="G184" s="242"/>
      <c r="H184" s="243" t="s">
        <v>19</v>
      </c>
      <c r="I184" s="245"/>
      <c r="J184" s="242"/>
      <c r="K184" s="242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316</v>
      </c>
      <c r="AU184" s="250" t="s">
        <v>86</v>
      </c>
      <c r="AV184" s="13" t="s">
        <v>84</v>
      </c>
      <c r="AW184" s="13" t="s">
        <v>37</v>
      </c>
      <c r="AX184" s="13" t="s">
        <v>76</v>
      </c>
      <c r="AY184" s="250" t="s">
        <v>138</v>
      </c>
    </row>
    <row r="185" s="14" customFormat="1">
      <c r="A185" s="14"/>
      <c r="B185" s="251"/>
      <c r="C185" s="252"/>
      <c r="D185" s="228" t="s">
        <v>316</v>
      </c>
      <c r="E185" s="253" t="s">
        <v>293</v>
      </c>
      <c r="F185" s="254" t="s">
        <v>284</v>
      </c>
      <c r="G185" s="252"/>
      <c r="H185" s="255">
        <v>14.85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316</v>
      </c>
      <c r="AU185" s="261" t="s">
        <v>86</v>
      </c>
      <c r="AV185" s="14" t="s">
        <v>86</v>
      </c>
      <c r="AW185" s="14" t="s">
        <v>37</v>
      </c>
      <c r="AX185" s="14" t="s">
        <v>84</v>
      </c>
      <c r="AY185" s="261" t="s">
        <v>138</v>
      </c>
    </row>
    <row r="186" s="12" customFormat="1" ht="22.8" customHeight="1">
      <c r="A186" s="12"/>
      <c r="B186" s="199"/>
      <c r="C186" s="200"/>
      <c r="D186" s="201" t="s">
        <v>75</v>
      </c>
      <c r="E186" s="213" t="s">
        <v>179</v>
      </c>
      <c r="F186" s="213" t="s">
        <v>414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SUM(P187:P200)</f>
        <v>0</v>
      </c>
      <c r="Q186" s="207"/>
      <c r="R186" s="208">
        <f>SUM(R187:R200)</f>
        <v>0.029518800000000005</v>
      </c>
      <c r="S186" s="207"/>
      <c r="T186" s="209">
        <f>SUM(T187:T200)</f>
        <v>17.16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84</v>
      </c>
      <c r="AT186" s="211" t="s">
        <v>75</v>
      </c>
      <c r="AU186" s="211" t="s">
        <v>84</v>
      </c>
      <c r="AY186" s="210" t="s">
        <v>138</v>
      </c>
      <c r="BK186" s="212">
        <f>SUM(BK187:BK200)</f>
        <v>0</v>
      </c>
    </row>
    <row r="187" s="2" customFormat="1" ht="21.75" customHeight="1">
      <c r="A187" s="41"/>
      <c r="B187" s="42"/>
      <c r="C187" s="215" t="s">
        <v>212</v>
      </c>
      <c r="D187" s="215" t="s">
        <v>141</v>
      </c>
      <c r="E187" s="216" t="s">
        <v>415</v>
      </c>
      <c r="F187" s="217" t="s">
        <v>416</v>
      </c>
      <c r="G187" s="218" t="s">
        <v>295</v>
      </c>
      <c r="H187" s="219">
        <v>14.470000000000001</v>
      </c>
      <c r="I187" s="220"/>
      <c r="J187" s="221">
        <f>ROUND(I187*H187,2)</f>
        <v>0</v>
      </c>
      <c r="K187" s="217" t="s">
        <v>19</v>
      </c>
      <c r="L187" s="47"/>
      <c r="M187" s="222" t="s">
        <v>19</v>
      </c>
      <c r="N187" s="223" t="s">
        <v>47</v>
      </c>
      <c r="O187" s="87"/>
      <c r="P187" s="224">
        <f>O187*H187</f>
        <v>0</v>
      </c>
      <c r="Q187" s="224">
        <v>0.0020400000000000001</v>
      </c>
      <c r="R187" s="224">
        <f>Q187*H187</f>
        <v>0.029518800000000005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137</v>
      </c>
      <c r="AT187" s="226" t="s">
        <v>141</v>
      </c>
      <c r="AU187" s="226" t="s">
        <v>86</v>
      </c>
      <c r="AY187" s="20" t="s">
        <v>138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84</v>
      </c>
      <c r="BK187" s="227">
        <f>ROUND(I187*H187,2)</f>
        <v>0</v>
      </c>
      <c r="BL187" s="20" t="s">
        <v>137</v>
      </c>
      <c r="BM187" s="226" t="s">
        <v>417</v>
      </c>
    </row>
    <row r="188" s="2" customFormat="1">
      <c r="A188" s="41"/>
      <c r="B188" s="42"/>
      <c r="C188" s="43"/>
      <c r="D188" s="228" t="s">
        <v>147</v>
      </c>
      <c r="E188" s="43"/>
      <c r="F188" s="229" t="s">
        <v>418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147</v>
      </c>
      <c r="AU188" s="20" t="s">
        <v>86</v>
      </c>
    </row>
    <row r="189" s="13" customFormat="1">
      <c r="A189" s="13"/>
      <c r="B189" s="241"/>
      <c r="C189" s="242"/>
      <c r="D189" s="228" t="s">
        <v>316</v>
      </c>
      <c r="E189" s="243" t="s">
        <v>19</v>
      </c>
      <c r="F189" s="244" t="s">
        <v>419</v>
      </c>
      <c r="G189" s="242"/>
      <c r="H189" s="243" t="s">
        <v>19</v>
      </c>
      <c r="I189" s="245"/>
      <c r="J189" s="242"/>
      <c r="K189" s="242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316</v>
      </c>
      <c r="AU189" s="250" t="s">
        <v>86</v>
      </c>
      <c r="AV189" s="13" t="s">
        <v>84</v>
      </c>
      <c r="AW189" s="13" t="s">
        <v>37</v>
      </c>
      <c r="AX189" s="13" t="s">
        <v>76</v>
      </c>
      <c r="AY189" s="250" t="s">
        <v>138</v>
      </c>
    </row>
    <row r="190" s="14" customFormat="1">
      <c r="A190" s="14"/>
      <c r="B190" s="251"/>
      <c r="C190" s="252"/>
      <c r="D190" s="228" t="s">
        <v>316</v>
      </c>
      <c r="E190" s="253" t="s">
        <v>19</v>
      </c>
      <c r="F190" s="254" t="s">
        <v>420</v>
      </c>
      <c r="G190" s="252"/>
      <c r="H190" s="255">
        <v>14.470000000000001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316</v>
      </c>
      <c r="AU190" s="261" t="s">
        <v>86</v>
      </c>
      <c r="AV190" s="14" t="s">
        <v>86</v>
      </c>
      <c r="AW190" s="14" t="s">
        <v>37</v>
      </c>
      <c r="AX190" s="14" t="s">
        <v>76</v>
      </c>
      <c r="AY190" s="261" t="s">
        <v>138</v>
      </c>
    </row>
    <row r="191" s="15" customFormat="1">
      <c r="A191" s="15"/>
      <c r="B191" s="262"/>
      <c r="C191" s="263"/>
      <c r="D191" s="228" t="s">
        <v>316</v>
      </c>
      <c r="E191" s="264" t="s">
        <v>19</v>
      </c>
      <c r="F191" s="265" t="s">
        <v>320</v>
      </c>
      <c r="G191" s="263"/>
      <c r="H191" s="266">
        <v>14.470000000000001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2" t="s">
        <v>316</v>
      </c>
      <c r="AU191" s="272" t="s">
        <v>86</v>
      </c>
      <c r="AV191" s="15" t="s">
        <v>137</v>
      </c>
      <c r="AW191" s="15" t="s">
        <v>37</v>
      </c>
      <c r="AX191" s="15" t="s">
        <v>84</v>
      </c>
      <c r="AY191" s="272" t="s">
        <v>138</v>
      </c>
    </row>
    <row r="192" s="2" customFormat="1" ht="16.5" customHeight="1">
      <c r="A192" s="41"/>
      <c r="B192" s="42"/>
      <c r="C192" s="215" t="s">
        <v>421</v>
      </c>
      <c r="D192" s="215" t="s">
        <v>141</v>
      </c>
      <c r="E192" s="216" t="s">
        <v>422</v>
      </c>
      <c r="F192" s="217" t="s">
        <v>423</v>
      </c>
      <c r="G192" s="218" t="s">
        <v>268</v>
      </c>
      <c r="H192" s="219">
        <v>8.5800000000000001</v>
      </c>
      <c r="I192" s="220"/>
      <c r="J192" s="221">
        <f>ROUND(I192*H192,2)</f>
        <v>0</v>
      </c>
      <c r="K192" s="217" t="s">
        <v>311</v>
      </c>
      <c r="L192" s="47"/>
      <c r="M192" s="222" t="s">
        <v>19</v>
      </c>
      <c r="N192" s="223" t="s">
        <v>47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2</v>
      </c>
      <c r="T192" s="225">
        <f>S192*H192</f>
        <v>17.16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137</v>
      </c>
      <c r="AT192" s="226" t="s">
        <v>141</v>
      </c>
      <c r="AU192" s="226" t="s">
        <v>86</v>
      </c>
      <c r="AY192" s="20" t="s">
        <v>138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84</v>
      </c>
      <c r="BK192" s="227">
        <f>ROUND(I192*H192,2)</f>
        <v>0</v>
      </c>
      <c r="BL192" s="20" t="s">
        <v>137</v>
      </c>
      <c r="BM192" s="226" t="s">
        <v>424</v>
      </c>
    </row>
    <row r="193" s="2" customFormat="1">
      <c r="A193" s="41"/>
      <c r="B193" s="42"/>
      <c r="C193" s="43"/>
      <c r="D193" s="228" t="s">
        <v>147</v>
      </c>
      <c r="E193" s="43"/>
      <c r="F193" s="229" t="s">
        <v>423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147</v>
      </c>
      <c r="AU193" s="20" t="s">
        <v>86</v>
      </c>
    </row>
    <row r="194" s="2" customFormat="1">
      <c r="A194" s="41"/>
      <c r="B194" s="42"/>
      <c r="C194" s="43"/>
      <c r="D194" s="239" t="s">
        <v>314</v>
      </c>
      <c r="E194" s="43"/>
      <c r="F194" s="240" t="s">
        <v>425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314</v>
      </c>
      <c r="AU194" s="20" t="s">
        <v>86</v>
      </c>
    </row>
    <row r="195" s="14" customFormat="1">
      <c r="A195" s="14"/>
      <c r="B195" s="251"/>
      <c r="C195" s="252"/>
      <c r="D195" s="228" t="s">
        <v>316</v>
      </c>
      <c r="E195" s="253" t="s">
        <v>19</v>
      </c>
      <c r="F195" s="254" t="s">
        <v>426</v>
      </c>
      <c r="G195" s="252"/>
      <c r="H195" s="255">
        <v>8.5800000000000001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316</v>
      </c>
      <c r="AU195" s="261" t="s">
        <v>86</v>
      </c>
      <c r="AV195" s="14" t="s">
        <v>86</v>
      </c>
      <c r="AW195" s="14" t="s">
        <v>37</v>
      </c>
      <c r="AX195" s="14" t="s">
        <v>76</v>
      </c>
      <c r="AY195" s="261" t="s">
        <v>138</v>
      </c>
    </row>
    <row r="196" s="15" customFormat="1">
      <c r="A196" s="15"/>
      <c r="B196" s="262"/>
      <c r="C196" s="263"/>
      <c r="D196" s="228" t="s">
        <v>316</v>
      </c>
      <c r="E196" s="264" t="s">
        <v>266</v>
      </c>
      <c r="F196" s="265" t="s">
        <v>320</v>
      </c>
      <c r="G196" s="263"/>
      <c r="H196" s="266">
        <v>8.5800000000000001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2" t="s">
        <v>316</v>
      </c>
      <c r="AU196" s="272" t="s">
        <v>86</v>
      </c>
      <c r="AV196" s="15" t="s">
        <v>137</v>
      </c>
      <c r="AW196" s="15" t="s">
        <v>37</v>
      </c>
      <c r="AX196" s="15" t="s">
        <v>84</v>
      </c>
      <c r="AY196" s="272" t="s">
        <v>138</v>
      </c>
    </row>
    <row r="197" s="2" customFormat="1" ht="16.5" customHeight="1">
      <c r="A197" s="41"/>
      <c r="B197" s="42"/>
      <c r="C197" s="215" t="s">
        <v>427</v>
      </c>
      <c r="D197" s="215" t="s">
        <v>141</v>
      </c>
      <c r="E197" s="216" t="s">
        <v>428</v>
      </c>
      <c r="F197" s="217" t="s">
        <v>429</v>
      </c>
      <c r="G197" s="218" t="s">
        <v>264</v>
      </c>
      <c r="H197" s="219">
        <v>8.6940000000000008</v>
      </c>
      <c r="I197" s="220"/>
      <c r="J197" s="221">
        <f>ROUND(I197*H197,2)</f>
        <v>0</v>
      </c>
      <c r="K197" s="217" t="s">
        <v>311</v>
      </c>
      <c r="L197" s="47"/>
      <c r="M197" s="222" t="s">
        <v>19</v>
      </c>
      <c r="N197" s="223" t="s">
        <v>47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137</v>
      </c>
      <c r="AT197" s="226" t="s">
        <v>141</v>
      </c>
      <c r="AU197" s="226" t="s">
        <v>86</v>
      </c>
      <c r="AY197" s="20" t="s">
        <v>138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84</v>
      </c>
      <c r="BK197" s="227">
        <f>ROUND(I197*H197,2)</f>
        <v>0</v>
      </c>
      <c r="BL197" s="20" t="s">
        <v>137</v>
      </c>
      <c r="BM197" s="226" t="s">
        <v>430</v>
      </c>
    </row>
    <row r="198" s="2" customFormat="1">
      <c r="A198" s="41"/>
      <c r="B198" s="42"/>
      <c r="C198" s="43"/>
      <c r="D198" s="228" t="s">
        <v>147</v>
      </c>
      <c r="E198" s="43"/>
      <c r="F198" s="229" t="s">
        <v>429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147</v>
      </c>
      <c r="AU198" s="20" t="s">
        <v>86</v>
      </c>
    </row>
    <row r="199" s="2" customFormat="1">
      <c r="A199" s="41"/>
      <c r="B199" s="42"/>
      <c r="C199" s="43"/>
      <c r="D199" s="239" t="s">
        <v>314</v>
      </c>
      <c r="E199" s="43"/>
      <c r="F199" s="240" t="s">
        <v>431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314</v>
      </c>
      <c r="AU199" s="20" t="s">
        <v>86</v>
      </c>
    </row>
    <row r="200" s="14" customFormat="1">
      <c r="A200" s="14"/>
      <c r="B200" s="251"/>
      <c r="C200" s="252"/>
      <c r="D200" s="228" t="s">
        <v>316</v>
      </c>
      <c r="E200" s="253" t="s">
        <v>19</v>
      </c>
      <c r="F200" s="254" t="s">
        <v>270</v>
      </c>
      <c r="G200" s="252"/>
      <c r="H200" s="255">
        <v>8.6940000000000008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316</v>
      </c>
      <c r="AU200" s="261" t="s">
        <v>86</v>
      </c>
      <c r="AV200" s="14" t="s">
        <v>86</v>
      </c>
      <c r="AW200" s="14" t="s">
        <v>37</v>
      </c>
      <c r="AX200" s="14" t="s">
        <v>84</v>
      </c>
      <c r="AY200" s="261" t="s">
        <v>138</v>
      </c>
    </row>
    <row r="201" s="12" customFormat="1" ht="22.8" customHeight="1">
      <c r="A201" s="12"/>
      <c r="B201" s="199"/>
      <c r="C201" s="200"/>
      <c r="D201" s="201" t="s">
        <v>75</v>
      </c>
      <c r="E201" s="213" t="s">
        <v>432</v>
      </c>
      <c r="F201" s="213" t="s">
        <v>433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SUM(P202:P219)</f>
        <v>0</v>
      </c>
      <c r="Q201" s="207"/>
      <c r="R201" s="208">
        <f>SUM(R202:R219)</f>
        <v>0</v>
      </c>
      <c r="S201" s="207"/>
      <c r="T201" s="209">
        <f>SUM(T202:T219)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84</v>
      </c>
      <c r="AT201" s="211" t="s">
        <v>75</v>
      </c>
      <c r="AU201" s="211" t="s">
        <v>84</v>
      </c>
      <c r="AY201" s="210" t="s">
        <v>138</v>
      </c>
      <c r="BK201" s="212">
        <f>SUM(BK202:BK219)</f>
        <v>0</v>
      </c>
    </row>
    <row r="202" s="2" customFormat="1" ht="16.5" customHeight="1">
      <c r="A202" s="41"/>
      <c r="B202" s="42"/>
      <c r="C202" s="215" t="s">
        <v>434</v>
      </c>
      <c r="D202" s="215" t="s">
        <v>141</v>
      </c>
      <c r="E202" s="216" t="s">
        <v>435</v>
      </c>
      <c r="F202" s="217" t="s">
        <v>436</v>
      </c>
      <c r="G202" s="218" t="s">
        <v>274</v>
      </c>
      <c r="H202" s="219">
        <v>32.009999999999998</v>
      </c>
      <c r="I202" s="220"/>
      <c r="J202" s="221">
        <f>ROUND(I202*H202,2)</f>
        <v>0</v>
      </c>
      <c r="K202" s="217" t="s">
        <v>311</v>
      </c>
      <c r="L202" s="47"/>
      <c r="M202" s="222" t="s">
        <v>19</v>
      </c>
      <c r="N202" s="223" t="s">
        <v>47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137</v>
      </c>
      <c r="AT202" s="226" t="s">
        <v>141</v>
      </c>
      <c r="AU202" s="226" t="s">
        <v>86</v>
      </c>
      <c r="AY202" s="20" t="s">
        <v>138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84</v>
      </c>
      <c r="BK202" s="227">
        <f>ROUND(I202*H202,2)</f>
        <v>0</v>
      </c>
      <c r="BL202" s="20" t="s">
        <v>137</v>
      </c>
      <c r="BM202" s="226" t="s">
        <v>437</v>
      </c>
    </row>
    <row r="203" s="2" customFormat="1">
      <c r="A203" s="41"/>
      <c r="B203" s="42"/>
      <c r="C203" s="43"/>
      <c r="D203" s="228" t="s">
        <v>147</v>
      </c>
      <c r="E203" s="43"/>
      <c r="F203" s="229" t="s">
        <v>438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147</v>
      </c>
      <c r="AU203" s="20" t="s">
        <v>86</v>
      </c>
    </row>
    <row r="204" s="2" customFormat="1">
      <c r="A204" s="41"/>
      <c r="B204" s="42"/>
      <c r="C204" s="43"/>
      <c r="D204" s="239" t="s">
        <v>314</v>
      </c>
      <c r="E204" s="43"/>
      <c r="F204" s="240" t="s">
        <v>439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314</v>
      </c>
      <c r="AU204" s="20" t="s">
        <v>86</v>
      </c>
    </row>
    <row r="205" s="14" customFormat="1">
      <c r="A205" s="14"/>
      <c r="B205" s="251"/>
      <c r="C205" s="252"/>
      <c r="D205" s="228" t="s">
        <v>316</v>
      </c>
      <c r="E205" s="253" t="s">
        <v>19</v>
      </c>
      <c r="F205" s="254" t="s">
        <v>279</v>
      </c>
      <c r="G205" s="252"/>
      <c r="H205" s="255">
        <v>17.16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316</v>
      </c>
      <c r="AU205" s="261" t="s">
        <v>86</v>
      </c>
      <c r="AV205" s="14" t="s">
        <v>86</v>
      </c>
      <c r="AW205" s="14" t="s">
        <v>37</v>
      </c>
      <c r="AX205" s="14" t="s">
        <v>76</v>
      </c>
      <c r="AY205" s="261" t="s">
        <v>138</v>
      </c>
    </row>
    <row r="206" s="14" customFormat="1">
      <c r="A206" s="14"/>
      <c r="B206" s="251"/>
      <c r="C206" s="252"/>
      <c r="D206" s="228" t="s">
        <v>316</v>
      </c>
      <c r="E206" s="253" t="s">
        <v>19</v>
      </c>
      <c r="F206" s="254" t="s">
        <v>282</v>
      </c>
      <c r="G206" s="252"/>
      <c r="H206" s="255">
        <v>14.85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316</v>
      </c>
      <c r="AU206" s="261" t="s">
        <v>86</v>
      </c>
      <c r="AV206" s="14" t="s">
        <v>86</v>
      </c>
      <c r="AW206" s="14" t="s">
        <v>37</v>
      </c>
      <c r="AX206" s="14" t="s">
        <v>76</v>
      </c>
      <c r="AY206" s="261" t="s">
        <v>138</v>
      </c>
    </row>
    <row r="207" s="15" customFormat="1">
      <c r="A207" s="15"/>
      <c r="B207" s="262"/>
      <c r="C207" s="263"/>
      <c r="D207" s="228" t="s">
        <v>316</v>
      </c>
      <c r="E207" s="264" t="s">
        <v>272</v>
      </c>
      <c r="F207" s="265" t="s">
        <v>320</v>
      </c>
      <c r="G207" s="263"/>
      <c r="H207" s="266">
        <v>32.009999999999998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2" t="s">
        <v>316</v>
      </c>
      <c r="AU207" s="272" t="s">
        <v>86</v>
      </c>
      <c r="AV207" s="15" t="s">
        <v>137</v>
      </c>
      <c r="AW207" s="15" t="s">
        <v>37</v>
      </c>
      <c r="AX207" s="15" t="s">
        <v>84</v>
      </c>
      <c r="AY207" s="272" t="s">
        <v>138</v>
      </c>
    </row>
    <row r="208" s="2" customFormat="1" ht="16.5" customHeight="1">
      <c r="A208" s="41"/>
      <c r="B208" s="42"/>
      <c r="C208" s="215" t="s">
        <v>440</v>
      </c>
      <c r="D208" s="215" t="s">
        <v>141</v>
      </c>
      <c r="E208" s="216" t="s">
        <v>441</v>
      </c>
      <c r="F208" s="217" t="s">
        <v>442</v>
      </c>
      <c r="G208" s="218" t="s">
        <v>274</v>
      </c>
      <c r="H208" s="219">
        <v>608.19000000000005</v>
      </c>
      <c r="I208" s="220"/>
      <c r="J208" s="221">
        <f>ROUND(I208*H208,2)</f>
        <v>0</v>
      </c>
      <c r="K208" s="217" t="s">
        <v>311</v>
      </c>
      <c r="L208" s="47"/>
      <c r="M208" s="222" t="s">
        <v>19</v>
      </c>
      <c r="N208" s="223" t="s">
        <v>47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137</v>
      </c>
      <c r="AT208" s="226" t="s">
        <v>141</v>
      </c>
      <c r="AU208" s="226" t="s">
        <v>86</v>
      </c>
      <c r="AY208" s="20" t="s">
        <v>138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84</v>
      </c>
      <c r="BK208" s="227">
        <f>ROUND(I208*H208,2)</f>
        <v>0</v>
      </c>
      <c r="BL208" s="20" t="s">
        <v>137</v>
      </c>
      <c r="BM208" s="226" t="s">
        <v>443</v>
      </c>
    </row>
    <row r="209" s="2" customFormat="1">
      <c r="A209" s="41"/>
      <c r="B209" s="42"/>
      <c r="C209" s="43"/>
      <c r="D209" s="228" t="s">
        <v>147</v>
      </c>
      <c r="E209" s="43"/>
      <c r="F209" s="229" t="s">
        <v>444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147</v>
      </c>
      <c r="AU209" s="20" t="s">
        <v>86</v>
      </c>
    </row>
    <row r="210" s="2" customFormat="1">
      <c r="A210" s="41"/>
      <c r="B210" s="42"/>
      <c r="C210" s="43"/>
      <c r="D210" s="239" t="s">
        <v>314</v>
      </c>
      <c r="E210" s="43"/>
      <c r="F210" s="240" t="s">
        <v>445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314</v>
      </c>
      <c r="AU210" s="20" t="s">
        <v>86</v>
      </c>
    </row>
    <row r="211" s="14" customFormat="1">
      <c r="A211" s="14"/>
      <c r="B211" s="251"/>
      <c r="C211" s="252"/>
      <c r="D211" s="228" t="s">
        <v>316</v>
      </c>
      <c r="E211" s="253" t="s">
        <v>19</v>
      </c>
      <c r="F211" s="254" t="s">
        <v>446</v>
      </c>
      <c r="G211" s="252"/>
      <c r="H211" s="255">
        <v>608.19000000000005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316</v>
      </c>
      <c r="AU211" s="261" t="s">
        <v>86</v>
      </c>
      <c r="AV211" s="14" t="s">
        <v>86</v>
      </c>
      <c r="AW211" s="14" t="s">
        <v>37</v>
      </c>
      <c r="AX211" s="14" t="s">
        <v>84</v>
      </c>
      <c r="AY211" s="261" t="s">
        <v>138</v>
      </c>
    </row>
    <row r="212" s="2" customFormat="1" ht="24.15" customHeight="1">
      <c r="A212" s="41"/>
      <c r="B212" s="42"/>
      <c r="C212" s="215" t="s">
        <v>7</v>
      </c>
      <c r="D212" s="215" t="s">
        <v>141</v>
      </c>
      <c r="E212" s="216" t="s">
        <v>447</v>
      </c>
      <c r="F212" s="217" t="s">
        <v>448</v>
      </c>
      <c r="G212" s="218" t="s">
        <v>274</v>
      </c>
      <c r="H212" s="219">
        <v>17.16</v>
      </c>
      <c r="I212" s="220"/>
      <c r="J212" s="221">
        <f>ROUND(I212*H212,2)</f>
        <v>0</v>
      </c>
      <c r="K212" s="217" t="s">
        <v>311</v>
      </c>
      <c r="L212" s="47"/>
      <c r="M212" s="222" t="s">
        <v>19</v>
      </c>
      <c r="N212" s="223" t="s">
        <v>47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137</v>
      </c>
      <c r="AT212" s="226" t="s">
        <v>141</v>
      </c>
      <c r="AU212" s="226" t="s">
        <v>86</v>
      </c>
      <c r="AY212" s="20" t="s">
        <v>138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84</v>
      </c>
      <c r="BK212" s="227">
        <f>ROUND(I212*H212,2)</f>
        <v>0</v>
      </c>
      <c r="BL212" s="20" t="s">
        <v>137</v>
      </c>
      <c r="BM212" s="226" t="s">
        <v>449</v>
      </c>
    </row>
    <row r="213" s="2" customFormat="1">
      <c r="A213" s="41"/>
      <c r="B213" s="42"/>
      <c r="C213" s="43"/>
      <c r="D213" s="228" t="s">
        <v>147</v>
      </c>
      <c r="E213" s="43"/>
      <c r="F213" s="229" t="s">
        <v>450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147</v>
      </c>
      <c r="AU213" s="20" t="s">
        <v>86</v>
      </c>
    </row>
    <row r="214" s="2" customFormat="1">
      <c r="A214" s="41"/>
      <c r="B214" s="42"/>
      <c r="C214" s="43"/>
      <c r="D214" s="239" t="s">
        <v>314</v>
      </c>
      <c r="E214" s="43"/>
      <c r="F214" s="240" t="s">
        <v>451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314</v>
      </c>
      <c r="AU214" s="20" t="s">
        <v>86</v>
      </c>
    </row>
    <row r="215" s="14" customFormat="1">
      <c r="A215" s="14"/>
      <c r="B215" s="251"/>
      <c r="C215" s="252"/>
      <c r="D215" s="228" t="s">
        <v>316</v>
      </c>
      <c r="E215" s="253" t="s">
        <v>279</v>
      </c>
      <c r="F215" s="254" t="s">
        <v>452</v>
      </c>
      <c r="G215" s="252"/>
      <c r="H215" s="255">
        <v>17.16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316</v>
      </c>
      <c r="AU215" s="261" t="s">
        <v>86</v>
      </c>
      <c r="AV215" s="14" t="s">
        <v>86</v>
      </c>
      <c r="AW215" s="14" t="s">
        <v>37</v>
      </c>
      <c r="AX215" s="14" t="s">
        <v>84</v>
      </c>
      <c r="AY215" s="261" t="s">
        <v>138</v>
      </c>
    </row>
    <row r="216" s="2" customFormat="1" ht="24.15" customHeight="1">
      <c r="A216" s="41"/>
      <c r="B216" s="42"/>
      <c r="C216" s="215" t="s">
        <v>453</v>
      </c>
      <c r="D216" s="215" t="s">
        <v>141</v>
      </c>
      <c r="E216" s="216" t="s">
        <v>454</v>
      </c>
      <c r="F216" s="217" t="s">
        <v>455</v>
      </c>
      <c r="G216" s="218" t="s">
        <v>274</v>
      </c>
      <c r="H216" s="219">
        <v>14.85</v>
      </c>
      <c r="I216" s="220"/>
      <c r="J216" s="221">
        <f>ROUND(I216*H216,2)</f>
        <v>0</v>
      </c>
      <c r="K216" s="217" t="s">
        <v>311</v>
      </c>
      <c r="L216" s="47"/>
      <c r="M216" s="222" t="s">
        <v>19</v>
      </c>
      <c r="N216" s="223" t="s">
        <v>47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137</v>
      </c>
      <c r="AT216" s="226" t="s">
        <v>141</v>
      </c>
      <c r="AU216" s="226" t="s">
        <v>86</v>
      </c>
      <c r="AY216" s="20" t="s">
        <v>138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84</v>
      </c>
      <c r="BK216" s="227">
        <f>ROUND(I216*H216,2)</f>
        <v>0</v>
      </c>
      <c r="BL216" s="20" t="s">
        <v>137</v>
      </c>
      <c r="BM216" s="226" t="s">
        <v>456</v>
      </c>
    </row>
    <row r="217" s="2" customFormat="1">
      <c r="A217" s="41"/>
      <c r="B217" s="42"/>
      <c r="C217" s="43"/>
      <c r="D217" s="228" t="s">
        <v>147</v>
      </c>
      <c r="E217" s="43"/>
      <c r="F217" s="229" t="s">
        <v>457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147</v>
      </c>
      <c r="AU217" s="20" t="s">
        <v>86</v>
      </c>
    </row>
    <row r="218" s="2" customFormat="1">
      <c r="A218" s="41"/>
      <c r="B218" s="42"/>
      <c r="C218" s="43"/>
      <c r="D218" s="239" t="s">
        <v>314</v>
      </c>
      <c r="E218" s="43"/>
      <c r="F218" s="240" t="s">
        <v>458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314</v>
      </c>
      <c r="AU218" s="20" t="s">
        <v>86</v>
      </c>
    </row>
    <row r="219" s="14" customFormat="1">
      <c r="A219" s="14"/>
      <c r="B219" s="251"/>
      <c r="C219" s="252"/>
      <c r="D219" s="228" t="s">
        <v>316</v>
      </c>
      <c r="E219" s="253" t="s">
        <v>282</v>
      </c>
      <c r="F219" s="254" t="s">
        <v>459</v>
      </c>
      <c r="G219" s="252"/>
      <c r="H219" s="255">
        <v>14.85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316</v>
      </c>
      <c r="AU219" s="261" t="s">
        <v>86</v>
      </c>
      <c r="AV219" s="14" t="s">
        <v>86</v>
      </c>
      <c r="AW219" s="14" t="s">
        <v>37</v>
      </c>
      <c r="AX219" s="14" t="s">
        <v>84</v>
      </c>
      <c r="AY219" s="261" t="s">
        <v>138</v>
      </c>
    </row>
    <row r="220" s="12" customFormat="1" ht="22.8" customHeight="1">
      <c r="A220" s="12"/>
      <c r="B220" s="199"/>
      <c r="C220" s="200"/>
      <c r="D220" s="201" t="s">
        <v>75</v>
      </c>
      <c r="E220" s="213" t="s">
        <v>460</v>
      </c>
      <c r="F220" s="213" t="s">
        <v>461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SUM(P221:P223)</f>
        <v>0</v>
      </c>
      <c r="Q220" s="207"/>
      <c r="R220" s="208">
        <f>SUM(R221:R223)</f>
        <v>0</v>
      </c>
      <c r="S220" s="207"/>
      <c r="T220" s="209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84</v>
      </c>
      <c r="AT220" s="211" t="s">
        <v>75</v>
      </c>
      <c r="AU220" s="211" t="s">
        <v>84</v>
      </c>
      <c r="AY220" s="210" t="s">
        <v>138</v>
      </c>
      <c r="BK220" s="212">
        <f>SUM(BK221:BK223)</f>
        <v>0</v>
      </c>
    </row>
    <row r="221" s="2" customFormat="1" ht="16.5" customHeight="1">
      <c r="A221" s="41"/>
      <c r="B221" s="42"/>
      <c r="C221" s="215" t="s">
        <v>462</v>
      </c>
      <c r="D221" s="215" t="s">
        <v>141</v>
      </c>
      <c r="E221" s="216" t="s">
        <v>463</v>
      </c>
      <c r="F221" s="217" t="s">
        <v>464</v>
      </c>
      <c r="G221" s="218" t="s">
        <v>274</v>
      </c>
      <c r="H221" s="219">
        <v>4.9279999999999999</v>
      </c>
      <c r="I221" s="220"/>
      <c r="J221" s="221">
        <f>ROUND(I221*H221,2)</f>
        <v>0</v>
      </c>
      <c r="K221" s="217" t="s">
        <v>311</v>
      </c>
      <c r="L221" s="47"/>
      <c r="M221" s="222" t="s">
        <v>19</v>
      </c>
      <c r="N221" s="223" t="s">
        <v>47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137</v>
      </c>
      <c r="AT221" s="226" t="s">
        <v>141</v>
      </c>
      <c r="AU221" s="226" t="s">
        <v>86</v>
      </c>
      <c r="AY221" s="20" t="s">
        <v>138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84</v>
      </c>
      <c r="BK221" s="227">
        <f>ROUND(I221*H221,2)</f>
        <v>0</v>
      </c>
      <c r="BL221" s="20" t="s">
        <v>137</v>
      </c>
      <c r="BM221" s="226" t="s">
        <v>465</v>
      </c>
    </row>
    <row r="222" s="2" customFormat="1">
      <c r="A222" s="41"/>
      <c r="B222" s="42"/>
      <c r="C222" s="43"/>
      <c r="D222" s="228" t="s">
        <v>147</v>
      </c>
      <c r="E222" s="43"/>
      <c r="F222" s="229" t="s">
        <v>466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147</v>
      </c>
      <c r="AU222" s="20" t="s">
        <v>86</v>
      </c>
    </row>
    <row r="223" s="2" customFormat="1">
      <c r="A223" s="41"/>
      <c r="B223" s="42"/>
      <c r="C223" s="43"/>
      <c r="D223" s="239" t="s">
        <v>314</v>
      </c>
      <c r="E223" s="43"/>
      <c r="F223" s="240" t="s">
        <v>467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314</v>
      </c>
      <c r="AU223" s="20" t="s">
        <v>86</v>
      </c>
    </row>
    <row r="224" s="12" customFormat="1" ht="25.92" customHeight="1">
      <c r="A224" s="12"/>
      <c r="B224" s="199"/>
      <c r="C224" s="200"/>
      <c r="D224" s="201" t="s">
        <v>75</v>
      </c>
      <c r="E224" s="202" t="s">
        <v>468</v>
      </c>
      <c r="F224" s="202" t="s">
        <v>469</v>
      </c>
      <c r="G224" s="200"/>
      <c r="H224" s="200"/>
      <c r="I224" s="203"/>
      <c r="J224" s="204">
        <f>BK224</f>
        <v>0</v>
      </c>
      <c r="K224" s="200"/>
      <c r="L224" s="205"/>
      <c r="M224" s="206"/>
      <c r="N224" s="207"/>
      <c r="O224" s="207"/>
      <c r="P224" s="208">
        <f>P225</f>
        <v>0</v>
      </c>
      <c r="Q224" s="207"/>
      <c r="R224" s="208">
        <f>R225</f>
        <v>0.073710999999999999</v>
      </c>
      <c r="S224" s="207"/>
      <c r="T224" s="209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86</v>
      </c>
      <c r="AT224" s="211" t="s">
        <v>75</v>
      </c>
      <c r="AU224" s="211" t="s">
        <v>76</v>
      </c>
      <c r="AY224" s="210" t="s">
        <v>138</v>
      </c>
      <c r="BK224" s="212">
        <f>BK225</f>
        <v>0</v>
      </c>
    </row>
    <row r="225" s="12" customFormat="1" ht="22.8" customHeight="1">
      <c r="A225" s="12"/>
      <c r="B225" s="199"/>
      <c r="C225" s="200"/>
      <c r="D225" s="201" t="s">
        <v>75</v>
      </c>
      <c r="E225" s="213" t="s">
        <v>470</v>
      </c>
      <c r="F225" s="213" t="s">
        <v>471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SUM(P226:P251)</f>
        <v>0</v>
      </c>
      <c r="Q225" s="207"/>
      <c r="R225" s="208">
        <f>SUM(R226:R251)</f>
        <v>0.073710999999999999</v>
      </c>
      <c r="S225" s="207"/>
      <c r="T225" s="209">
        <f>SUM(T226:T251)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86</v>
      </c>
      <c r="AT225" s="211" t="s">
        <v>75</v>
      </c>
      <c r="AU225" s="211" t="s">
        <v>84</v>
      </c>
      <c r="AY225" s="210" t="s">
        <v>138</v>
      </c>
      <c r="BK225" s="212">
        <f>SUM(BK226:BK251)</f>
        <v>0</v>
      </c>
    </row>
    <row r="226" s="2" customFormat="1" ht="16.5" customHeight="1">
      <c r="A226" s="41"/>
      <c r="B226" s="42"/>
      <c r="C226" s="215" t="s">
        <v>472</v>
      </c>
      <c r="D226" s="215" t="s">
        <v>141</v>
      </c>
      <c r="E226" s="216" t="s">
        <v>473</v>
      </c>
      <c r="F226" s="217" t="s">
        <v>474</v>
      </c>
      <c r="G226" s="218" t="s">
        <v>264</v>
      </c>
      <c r="H226" s="219">
        <v>1.7250000000000001</v>
      </c>
      <c r="I226" s="220"/>
      <c r="J226" s="221">
        <f>ROUND(I226*H226,2)</f>
        <v>0</v>
      </c>
      <c r="K226" s="217" t="s">
        <v>311</v>
      </c>
      <c r="L226" s="47"/>
      <c r="M226" s="222" t="s">
        <v>19</v>
      </c>
      <c r="N226" s="223" t="s">
        <v>47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212</v>
      </c>
      <c r="AT226" s="226" t="s">
        <v>141</v>
      </c>
      <c r="AU226" s="226" t="s">
        <v>86</v>
      </c>
      <c r="AY226" s="20" t="s">
        <v>138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84</v>
      </c>
      <c r="BK226" s="227">
        <f>ROUND(I226*H226,2)</f>
        <v>0</v>
      </c>
      <c r="BL226" s="20" t="s">
        <v>212</v>
      </c>
      <c r="BM226" s="226" t="s">
        <v>475</v>
      </c>
    </row>
    <row r="227" s="2" customFormat="1">
      <c r="A227" s="41"/>
      <c r="B227" s="42"/>
      <c r="C227" s="43"/>
      <c r="D227" s="228" t="s">
        <v>147</v>
      </c>
      <c r="E227" s="43"/>
      <c r="F227" s="229" t="s">
        <v>476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147</v>
      </c>
      <c r="AU227" s="20" t="s">
        <v>86</v>
      </c>
    </row>
    <row r="228" s="2" customFormat="1">
      <c r="A228" s="41"/>
      <c r="B228" s="42"/>
      <c r="C228" s="43"/>
      <c r="D228" s="239" t="s">
        <v>314</v>
      </c>
      <c r="E228" s="43"/>
      <c r="F228" s="240" t="s">
        <v>477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314</v>
      </c>
      <c r="AU228" s="20" t="s">
        <v>86</v>
      </c>
    </row>
    <row r="229" s="13" customFormat="1">
      <c r="A229" s="13"/>
      <c r="B229" s="241"/>
      <c r="C229" s="242"/>
      <c r="D229" s="228" t="s">
        <v>316</v>
      </c>
      <c r="E229" s="243" t="s">
        <v>19</v>
      </c>
      <c r="F229" s="244" t="s">
        <v>405</v>
      </c>
      <c r="G229" s="242"/>
      <c r="H229" s="243" t="s">
        <v>19</v>
      </c>
      <c r="I229" s="245"/>
      <c r="J229" s="242"/>
      <c r="K229" s="242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316</v>
      </c>
      <c r="AU229" s="250" t="s">
        <v>86</v>
      </c>
      <c r="AV229" s="13" t="s">
        <v>84</v>
      </c>
      <c r="AW229" s="13" t="s">
        <v>37</v>
      </c>
      <c r="AX229" s="13" t="s">
        <v>76</v>
      </c>
      <c r="AY229" s="250" t="s">
        <v>138</v>
      </c>
    </row>
    <row r="230" s="14" customFormat="1">
      <c r="A230" s="14"/>
      <c r="B230" s="251"/>
      <c r="C230" s="252"/>
      <c r="D230" s="228" t="s">
        <v>316</v>
      </c>
      <c r="E230" s="253" t="s">
        <v>19</v>
      </c>
      <c r="F230" s="254" t="s">
        <v>478</v>
      </c>
      <c r="G230" s="252"/>
      <c r="H230" s="255">
        <v>1.7250000000000001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316</v>
      </c>
      <c r="AU230" s="261" t="s">
        <v>86</v>
      </c>
      <c r="AV230" s="14" t="s">
        <v>86</v>
      </c>
      <c r="AW230" s="14" t="s">
        <v>37</v>
      </c>
      <c r="AX230" s="14" t="s">
        <v>84</v>
      </c>
      <c r="AY230" s="261" t="s">
        <v>138</v>
      </c>
    </row>
    <row r="231" s="2" customFormat="1" ht="16.5" customHeight="1">
      <c r="A231" s="41"/>
      <c r="B231" s="42"/>
      <c r="C231" s="215" t="s">
        <v>479</v>
      </c>
      <c r="D231" s="215" t="s">
        <v>141</v>
      </c>
      <c r="E231" s="216" t="s">
        <v>480</v>
      </c>
      <c r="F231" s="217" t="s">
        <v>481</v>
      </c>
      <c r="G231" s="218" t="s">
        <v>264</v>
      </c>
      <c r="H231" s="219">
        <v>8.6940000000000008</v>
      </c>
      <c r="I231" s="220"/>
      <c r="J231" s="221">
        <f>ROUND(I231*H231,2)</f>
        <v>0</v>
      </c>
      <c r="K231" s="217" t="s">
        <v>311</v>
      </c>
      <c r="L231" s="47"/>
      <c r="M231" s="222" t="s">
        <v>19</v>
      </c>
      <c r="N231" s="223" t="s">
        <v>47</v>
      </c>
      <c r="O231" s="87"/>
      <c r="P231" s="224">
        <f>O231*H231</f>
        <v>0</v>
      </c>
      <c r="Q231" s="224">
        <v>0.0060000000000000001</v>
      </c>
      <c r="R231" s="224">
        <f>Q231*H231</f>
        <v>0.052164000000000009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212</v>
      </c>
      <c r="AT231" s="226" t="s">
        <v>141</v>
      </c>
      <c r="AU231" s="226" t="s">
        <v>86</v>
      </c>
      <c r="AY231" s="20" t="s">
        <v>138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84</v>
      </c>
      <c r="BK231" s="227">
        <f>ROUND(I231*H231,2)</f>
        <v>0</v>
      </c>
      <c r="BL231" s="20" t="s">
        <v>212</v>
      </c>
      <c r="BM231" s="226" t="s">
        <v>482</v>
      </c>
    </row>
    <row r="232" s="2" customFormat="1">
      <c r="A232" s="41"/>
      <c r="B232" s="42"/>
      <c r="C232" s="43"/>
      <c r="D232" s="228" t="s">
        <v>147</v>
      </c>
      <c r="E232" s="43"/>
      <c r="F232" s="229" t="s">
        <v>483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147</v>
      </c>
      <c r="AU232" s="20" t="s">
        <v>86</v>
      </c>
    </row>
    <row r="233" s="2" customFormat="1">
      <c r="A233" s="41"/>
      <c r="B233" s="42"/>
      <c r="C233" s="43"/>
      <c r="D233" s="239" t="s">
        <v>314</v>
      </c>
      <c r="E233" s="43"/>
      <c r="F233" s="240" t="s">
        <v>484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314</v>
      </c>
      <c r="AU233" s="20" t="s">
        <v>86</v>
      </c>
    </row>
    <row r="234" s="13" customFormat="1">
      <c r="A234" s="13"/>
      <c r="B234" s="241"/>
      <c r="C234" s="242"/>
      <c r="D234" s="228" t="s">
        <v>316</v>
      </c>
      <c r="E234" s="243" t="s">
        <v>19</v>
      </c>
      <c r="F234" s="244" t="s">
        <v>405</v>
      </c>
      <c r="G234" s="242"/>
      <c r="H234" s="243" t="s">
        <v>19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316</v>
      </c>
      <c r="AU234" s="250" t="s">
        <v>86</v>
      </c>
      <c r="AV234" s="13" t="s">
        <v>84</v>
      </c>
      <c r="AW234" s="13" t="s">
        <v>37</v>
      </c>
      <c r="AX234" s="13" t="s">
        <v>76</v>
      </c>
      <c r="AY234" s="250" t="s">
        <v>138</v>
      </c>
    </row>
    <row r="235" s="14" customFormat="1">
      <c r="A235" s="14"/>
      <c r="B235" s="251"/>
      <c r="C235" s="252"/>
      <c r="D235" s="228" t="s">
        <v>316</v>
      </c>
      <c r="E235" s="253" t="s">
        <v>19</v>
      </c>
      <c r="F235" s="254" t="s">
        <v>485</v>
      </c>
      <c r="G235" s="252"/>
      <c r="H235" s="255">
        <v>4.2089999999999996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316</v>
      </c>
      <c r="AU235" s="261" t="s">
        <v>86</v>
      </c>
      <c r="AV235" s="14" t="s">
        <v>86</v>
      </c>
      <c r="AW235" s="14" t="s">
        <v>37</v>
      </c>
      <c r="AX235" s="14" t="s">
        <v>76</v>
      </c>
      <c r="AY235" s="261" t="s">
        <v>138</v>
      </c>
    </row>
    <row r="236" s="14" customFormat="1">
      <c r="A236" s="14"/>
      <c r="B236" s="251"/>
      <c r="C236" s="252"/>
      <c r="D236" s="228" t="s">
        <v>316</v>
      </c>
      <c r="E236" s="253" t="s">
        <v>19</v>
      </c>
      <c r="F236" s="254" t="s">
        <v>486</v>
      </c>
      <c r="G236" s="252"/>
      <c r="H236" s="255">
        <v>4.4850000000000003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316</v>
      </c>
      <c r="AU236" s="261" t="s">
        <v>86</v>
      </c>
      <c r="AV236" s="14" t="s">
        <v>86</v>
      </c>
      <c r="AW236" s="14" t="s">
        <v>37</v>
      </c>
      <c r="AX236" s="14" t="s">
        <v>76</v>
      </c>
      <c r="AY236" s="261" t="s">
        <v>138</v>
      </c>
    </row>
    <row r="237" s="15" customFormat="1">
      <c r="A237" s="15"/>
      <c r="B237" s="262"/>
      <c r="C237" s="263"/>
      <c r="D237" s="228" t="s">
        <v>316</v>
      </c>
      <c r="E237" s="264" t="s">
        <v>270</v>
      </c>
      <c r="F237" s="265" t="s">
        <v>320</v>
      </c>
      <c r="G237" s="263"/>
      <c r="H237" s="266">
        <v>8.6940000000000008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2" t="s">
        <v>316</v>
      </c>
      <c r="AU237" s="272" t="s">
        <v>86</v>
      </c>
      <c r="AV237" s="15" t="s">
        <v>137</v>
      </c>
      <c r="AW237" s="15" t="s">
        <v>37</v>
      </c>
      <c r="AX237" s="15" t="s">
        <v>84</v>
      </c>
      <c r="AY237" s="272" t="s">
        <v>138</v>
      </c>
    </row>
    <row r="238" s="2" customFormat="1" ht="16.5" customHeight="1">
      <c r="A238" s="41"/>
      <c r="B238" s="42"/>
      <c r="C238" s="273" t="s">
        <v>487</v>
      </c>
      <c r="D238" s="273" t="s">
        <v>488</v>
      </c>
      <c r="E238" s="274" t="s">
        <v>489</v>
      </c>
      <c r="F238" s="275" t="s">
        <v>490</v>
      </c>
      <c r="G238" s="276" t="s">
        <v>264</v>
      </c>
      <c r="H238" s="277">
        <v>6.2309999999999999</v>
      </c>
      <c r="I238" s="278"/>
      <c r="J238" s="279">
        <f>ROUND(I238*H238,2)</f>
        <v>0</v>
      </c>
      <c r="K238" s="275" t="s">
        <v>311</v>
      </c>
      <c r="L238" s="280"/>
      <c r="M238" s="281" t="s">
        <v>19</v>
      </c>
      <c r="N238" s="282" t="s">
        <v>47</v>
      </c>
      <c r="O238" s="87"/>
      <c r="P238" s="224">
        <f>O238*H238</f>
        <v>0</v>
      </c>
      <c r="Q238" s="224">
        <v>0.0023999999999999998</v>
      </c>
      <c r="R238" s="224">
        <f>Q238*H238</f>
        <v>0.014954399999999998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491</v>
      </c>
      <c r="AT238" s="226" t="s">
        <v>488</v>
      </c>
      <c r="AU238" s="226" t="s">
        <v>86</v>
      </c>
      <c r="AY238" s="20" t="s">
        <v>138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84</v>
      </c>
      <c r="BK238" s="227">
        <f>ROUND(I238*H238,2)</f>
        <v>0</v>
      </c>
      <c r="BL238" s="20" t="s">
        <v>212</v>
      </c>
      <c r="BM238" s="226" t="s">
        <v>492</v>
      </c>
    </row>
    <row r="239" s="2" customFormat="1">
      <c r="A239" s="41"/>
      <c r="B239" s="42"/>
      <c r="C239" s="43"/>
      <c r="D239" s="228" t="s">
        <v>147</v>
      </c>
      <c r="E239" s="43"/>
      <c r="F239" s="229" t="s">
        <v>490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147</v>
      </c>
      <c r="AU239" s="20" t="s">
        <v>86</v>
      </c>
    </row>
    <row r="240" s="13" customFormat="1">
      <c r="A240" s="13"/>
      <c r="B240" s="241"/>
      <c r="C240" s="242"/>
      <c r="D240" s="228" t="s">
        <v>316</v>
      </c>
      <c r="E240" s="243" t="s">
        <v>19</v>
      </c>
      <c r="F240" s="244" t="s">
        <v>405</v>
      </c>
      <c r="G240" s="242"/>
      <c r="H240" s="243" t="s">
        <v>19</v>
      </c>
      <c r="I240" s="245"/>
      <c r="J240" s="242"/>
      <c r="K240" s="242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316</v>
      </c>
      <c r="AU240" s="250" t="s">
        <v>86</v>
      </c>
      <c r="AV240" s="13" t="s">
        <v>84</v>
      </c>
      <c r="AW240" s="13" t="s">
        <v>37</v>
      </c>
      <c r="AX240" s="13" t="s">
        <v>76</v>
      </c>
      <c r="AY240" s="250" t="s">
        <v>138</v>
      </c>
    </row>
    <row r="241" s="14" customFormat="1">
      <c r="A241" s="14"/>
      <c r="B241" s="251"/>
      <c r="C241" s="252"/>
      <c r="D241" s="228" t="s">
        <v>316</v>
      </c>
      <c r="E241" s="253" t="s">
        <v>19</v>
      </c>
      <c r="F241" s="254" t="s">
        <v>493</v>
      </c>
      <c r="G241" s="252"/>
      <c r="H241" s="255">
        <v>5.9340000000000002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316</v>
      </c>
      <c r="AU241" s="261" t="s">
        <v>86</v>
      </c>
      <c r="AV241" s="14" t="s">
        <v>86</v>
      </c>
      <c r="AW241" s="14" t="s">
        <v>37</v>
      </c>
      <c r="AX241" s="14" t="s">
        <v>76</v>
      </c>
      <c r="AY241" s="261" t="s">
        <v>138</v>
      </c>
    </row>
    <row r="242" s="15" customFormat="1">
      <c r="A242" s="15"/>
      <c r="B242" s="262"/>
      <c r="C242" s="263"/>
      <c r="D242" s="228" t="s">
        <v>316</v>
      </c>
      <c r="E242" s="264" t="s">
        <v>19</v>
      </c>
      <c r="F242" s="265" t="s">
        <v>320</v>
      </c>
      <c r="G242" s="263"/>
      <c r="H242" s="266">
        <v>5.9340000000000002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2" t="s">
        <v>316</v>
      </c>
      <c r="AU242" s="272" t="s">
        <v>86</v>
      </c>
      <c r="AV242" s="15" t="s">
        <v>137</v>
      </c>
      <c r="AW242" s="15" t="s">
        <v>37</v>
      </c>
      <c r="AX242" s="15" t="s">
        <v>84</v>
      </c>
      <c r="AY242" s="272" t="s">
        <v>138</v>
      </c>
    </row>
    <row r="243" s="14" customFormat="1">
      <c r="A243" s="14"/>
      <c r="B243" s="251"/>
      <c r="C243" s="252"/>
      <c r="D243" s="228" t="s">
        <v>316</v>
      </c>
      <c r="E243" s="252"/>
      <c r="F243" s="254" t="s">
        <v>494</v>
      </c>
      <c r="G243" s="252"/>
      <c r="H243" s="255">
        <v>6.2309999999999999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316</v>
      </c>
      <c r="AU243" s="261" t="s">
        <v>86</v>
      </c>
      <c r="AV243" s="14" t="s">
        <v>86</v>
      </c>
      <c r="AW243" s="14" t="s">
        <v>4</v>
      </c>
      <c r="AX243" s="14" t="s">
        <v>84</v>
      </c>
      <c r="AY243" s="261" t="s">
        <v>138</v>
      </c>
    </row>
    <row r="244" s="2" customFormat="1" ht="16.5" customHeight="1">
      <c r="A244" s="41"/>
      <c r="B244" s="42"/>
      <c r="C244" s="273" t="s">
        <v>495</v>
      </c>
      <c r="D244" s="273" t="s">
        <v>488</v>
      </c>
      <c r="E244" s="274" t="s">
        <v>496</v>
      </c>
      <c r="F244" s="275" t="s">
        <v>497</v>
      </c>
      <c r="G244" s="276" t="s">
        <v>264</v>
      </c>
      <c r="H244" s="277">
        <v>4.7089999999999996</v>
      </c>
      <c r="I244" s="278"/>
      <c r="J244" s="279">
        <f>ROUND(I244*H244,2)</f>
        <v>0</v>
      </c>
      <c r="K244" s="275" t="s">
        <v>311</v>
      </c>
      <c r="L244" s="280"/>
      <c r="M244" s="281" t="s">
        <v>19</v>
      </c>
      <c r="N244" s="282" t="s">
        <v>47</v>
      </c>
      <c r="O244" s="87"/>
      <c r="P244" s="224">
        <f>O244*H244</f>
        <v>0</v>
      </c>
      <c r="Q244" s="224">
        <v>0.0014</v>
      </c>
      <c r="R244" s="224">
        <f>Q244*H244</f>
        <v>0.0065925999999999997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491</v>
      </c>
      <c r="AT244" s="226" t="s">
        <v>488</v>
      </c>
      <c r="AU244" s="226" t="s">
        <v>86</v>
      </c>
      <c r="AY244" s="20" t="s">
        <v>138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84</v>
      </c>
      <c r="BK244" s="227">
        <f>ROUND(I244*H244,2)</f>
        <v>0</v>
      </c>
      <c r="BL244" s="20" t="s">
        <v>212</v>
      </c>
      <c r="BM244" s="226" t="s">
        <v>498</v>
      </c>
    </row>
    <row r="245" s="2" customFormat="1">
      <c r="A245" s="41"/>
      <c r="B245" s="42"/>
      <c r="C245" s="43"/>
      <c r="D245" s="228" t="s">
        <v>147</v>
      </c>
      <c r="E245" s="43"/>
      <c r="F245" s="229" t="s">
        <v>497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147</v>
      </c>
      <c r="AU245" s="20" t="s">
        <v>86</v>
      </c>
    </row>
    <row r="246" s="13" customFormat="1">
      <c r="A246" s="13"/>
      <c r="B246" s="241"/>
      <c r="C246" s="242"/>
      <c r="D246" s="228" t="s">
        <v>316</v>
      </c>
      <c r="E246" s="243" t="s">
        <v>19</v>
      </c>
      <c r="F246" s="244" t="s">
        <v>405</v>
      </c>
      <c r="G246" s="242"/>
      <c r="H246" s="243" t="s">
        <v>19</v>
      </c>
      <c r="I246" s="245"/>
      <c r="J246" s="242"/>
      <c r="K246" s="242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316</v>
      </c>
      <c r="AU246" s="250" t="s">
        <v>86</v>
      </c>
      <c r="AV246" s="13" t="s">
        <v>84</v>
      </c>
      <c r="AW246" s="13" t="s">
        <v>37</v>
      </c>
      <c r="AX246" s="13" t="s">
        <v>76</v>
      </c>
      <c r="AY246" s="250" t="s">
        <v>138</v>
      </c>
    </row>
    <row r="247" s="14" customFormat="1">
      <c r="A247" s="14"/>
      <c r="B247" s="251"/>
      <c r="C247" s="252"/>
      <c r="D247" s="228" t="s">
        <v>316</v>
      </c>
      <c r="E247" s="253" t="s">
        <v>19</v>
      </c>
      <c r="F247" s="254" t="s">
        <v>486</v>
      </c>
      <c r="G247" s="252"/>
      <c r="H247" s="255">
        <v>4.4850000000000003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316</v>
      </c>
      <c r="AU247" s="261" t="s">
        <v>86</v>
      </c>
      <c r="AV247" s="14" t="s">
        <v>86</v>
      </c>
      <c r="AW247" s="14" t="s">
        <v>37</v>
      </c>
      <c r="AX247" s="14" t="s">
        <v>84</v>
      </c>
      <c r="AY247" s="261" t="s">
        <v>138</v>
      </c>
    </row>
    <row r="248" s="14" customFormat="1">
      <c r="A248" s="14"/>
      <c r="B248" s="251"/>
      <c r="C248" s="252"/>
      <c r="D248" s="228" t="s">
        <v>316</v>
      </c>
      <c r="E248" s="252"/>
      <c r="F248" s="254" t="s">
        <v>499</v>
      </c>
      <c r="G248" s="252"/>
      <c r="H248" s="255">
        <v>4.7089999999999996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316</v>
      </c>
      <c r="AU248" s="261" t="s">
        <v>86</v>
      </c>
      <c r="AV248" s="14" t="s">
        <v>86</v>
      </c>
      <c r="AW248" s="14" t="s">
        <v>4</v>
      </c>
      <c r="AX248" s="14" t="s">
        <v>84</v>
      </c>
      <c r="AY248" s="261" t="s">
        <v>138</v>
      </c>
    </row>
    <row r="249" s="2" customFormat="1" ht="16.5" customHeight="1">
      <c r="A249" s="41"/>
      <c r="B249" s="42"/>
      <c r="C249" s="215" t="s">
        <v>500</v>
      </c>
      <c r="D249" s="215" t="s">
        <v>141</v>
      </c>
      <c r="E249" s="216" t="s">
        <v>501</v>
      </c>
      <c r="F249" s="217" t="s">
        <v>502</v>
      </c>
      <c r="G249" s="218" t="s">
        <v>274</v>
      </c>
      <c r="H249" s="219">
        <v>0.073999999999999996</v>
      </c>
      <c r="I249" s="220"/>
      <c r="J249" s="221">
        <f>ROUND(I249*H249,2)</f>
        <v>0</v>
      </c>
      <c r="K249" s="217" t="s">
        <v>311</v>
      </c>
      <c r="L249" s="47"/>
      <c r="M249" s="222" t="s">
        <v>19</v>
      </c>
      <c r="N249" s="223" t="s">
        <v>47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212</v>
      </c>
      <c r="AT249" s="226" t="s">
        <v>141</v>
      </c>
      <c r="AU249" s="226" t="s">
        <v>86</v>
      </c>
      <c r="AY249" s="20" t="s">
        <v>138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84</v>
      </c>
      <c r="BK249" s="227">
        <f>ROUND(I249*H249,2)</f>
        <v>0</v>
      </c>
      <c r="BL249" s="20" t="s">
        <v>212</v>
      </c>
      <c r="BM249" s="226" t="s">
        <v>503</v>
      </c>
    </row>
    <row r="250" s="2" customFormat="1">
      <c r="A250" s="41"/>
      <c r="B250" s="42"/>
      <c r="C250" s="43"/>
      <c r="D250" s="228" t="s">
        <v>147</v>
      </c>
      <c r="E250" s="43"/>
      <c r="F250" s="229" t="s">
        <v>504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147</v>
      </c>
      <c r="AU250" s="20" t="s">
        <v>86</v>
      </c>
    </row>
    <row r="251" s="2" customFormat="1">
      <c r="A251" s="41"/>
      <c r="B251" s="42"/>
      <c r="C251" s="43"/>
      <c r="D251" s="239" t="s">
        <v>314</v>
      </c>
      <c r="E251" s="43"/>
      <c r="F251" s="240" t="s">
        <v>505</v>
      </c>
      <c r="G251" s="43"/>
      <c r="H251" s="43"/>
      <c r="I251" s="230"/>
      <c r="J251" s="43"/>
      <c r="K251" s="43"/>
      <c r="L251" s="47"/>
      <c r="M251" s="234"/>
      <c r="N251" s="235"/>
      <c r="O251" s="236"/>
      <c r="P251" s="236"/>
      <c r="Q251" s="236"/>
      <c r="R251" s="236"/>
      <c r="S251" s="236"/>
      <c r="T251" s="237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314</v>
      </c>
      <c r="AU251" s="20" t="s">
        <v>86</v>
      </c>
    </row>
    <row r="252" s="2" customFormat="1" ht="6.96" customHeight="1">
      <c r="A252" s="41"/>
      <c r="B252" s="62"/>
      <c r="C252" s="63"/>
      <c r="D252" s="63"/>
      <c r="E252" s="63"/>
      <c r="F252" s="63"/>
      <c r="G252" s="63"/>
      <c r="H252" s="63"/>
      <c r="I252" s="63"/>
      <c r="J252" s="63"/>
      <c r="K252" s="63"/>
      <c r="L252" s="47"/>
      <c r="M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</row>
  </sheetData>
  <sheetProtection sheet="1" autoFilter="0" formatColumns="0" formatRows="0" objects="1" scenarios="1" spinCount="100000" saltValue="Xgxom1/LqNw9p0biG5lrgVlZH6y+iYMeFAlSpivWrksQfzkw9H5MiduA5Rf1j5zrPAmCN25JeARxnX6pzs+YsQ==" hashValue="tq9lMSfT84L85m6egjsuISoLLze2Gq9oA+CEsrZHZfQLWdHeXPVBWJkL/i34d3Us4dP+dBriTtUJNavTycjW9w==" algorithmName="SHA-512" password="CC35"/>
  <autoFilter ref="C88:K2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5_02/131251104"/>
    <hyperlink ref="F101" r:id="rId2" display="https://podminky.urs.cz/item/CS_URS_2025_02/162251102"/>
    <hyperlink ref="F114" r:id="rId3" display="https://podminky.urs.cz/item/CS_URS_2025_02/167151101"/>
    <hyperlink ref="F120" r:id="rId4" display="https://podminky.urs.cz/item/CS_URS_2025_02/171251109"/>
    <hyperlink ref="F124" r:id="rId5" display="https://podminky.urs.cz/item/CS_URS_2025_02/171251201"/>
    <hyperlink ref="F129" r:id="rId6" display="https://podminky.urs.cz/item/CS_URS_2025_02/174151101"/>
    <hyperlink ref="F138" r:id="rId7" display="https://podminky.urs.cz/item/CS_URS_2025_02/181951112"/>
    <hyperlink ref="F153" r:id="rId8" display="https://podminky.urs.cz/item/CS_URS_2025_02/321351010"/>
    <hyperlink ref="F164" r:id="rId9" display="https://podminky.urs.cz/item/CS_URS_2025_02/321352010"/>
    <hyperlink ref="F168" r:id="rId10" display="https://podminky.urs.cz/item/CS_URS_2025_02/321366111"/>
    <hyperlink ref="F173" r:id="rId11" display="https://podminky.urs.cz/item/CS_URS_2025_02/451315115"/>
    <hyperlink ref="F183" r:id="rId12" display="https://podminky.urs.cz/item/CS_URS_2025_02/810471811"/>
    <hyperlink ref="F194" r:id="rId13" display="https://podminky.urs.cz/item/CS_URS_2025_02/961044111"/>
    <hyperlink ref="F199" r:id="rId14" display="https://podminky.urs.cz/item/CS_URS_2025_02/985131111"/>
    <hyperlink ref="F204" r:id="rId15" display="https://podminky.urs.cz/item/CS_URS_2025_02/997013501"/>
    <hyperlink ref="F210" r:id="rId16" display="https://podminky.urs.cz/item/CS_URS_2025_02/997013509"/>
    <hyperlink ref="F214" r:id="rId17" display="https://podminky.urs.cz/item/CS_URS_2025_02/997013861"/>
    <hyperlink ref="F218" r:id="rId18" display="https://podminky.urs.cz/item/CS_URS_2025_02/997013862"/>
    <hyperlink ref="F223" r:id="rId19" display="https://podminky.urs.cz/item/CS_URS_2025_02/998324011"/>
    <hyperlink ref="F228" r:id="rId20" display="https://podminky.urs.cz/item/CS_URS_2025_02/713121111"/>
    <hyperlink ref="F233" r:id="rId21" display="https://podminky.urs.cz/item/CS_URS_2025_02/713131141"/>
    <hyperlink ref="F251" r:id="rId22" display="https://podminky.urs.cz/item/CS_URS_2025_02/998713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  <c r="AZ2" s="238" t="s">
        <v>262</v>
      </c>
      <c r="BA2" s="238" t="s">
        <v>263</v>
      </c>
      <c r="BB2" s="238" t="s">
        <v>264</v>
      </c>
      <c r="BC2" s="238" t="s">
        <v>506</v>
      </c>
      <c r="BD2" s="238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  <c r="AZ3" s="238" t="s">
        <v>507</v>
      </c>
      <c r="BA3" s="238" t="s">
        <v>508</v>
      </c>
      <c r="BB3" s="238" t="s">
        <v>264</v>
      </c>
      <c r="BC3" s="238" t="s">
        <v>509</v>
      </c>
      <c r="BD3" s="238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  <c r="AZ4" s="238" t="s">
        <v>510</v>
      </c>
      <c r="BA4" s="238" t="s">
        <v>511</v>
      </c>
      <c r="BB4" s="238" t="s">
        <v>264</v>
      </c>
      <c r="BC4" s="238" t="s">
        <v>512</v>
      </c>
      <c r="BD4" s="238" t="s">
        <v>86</v>
      </c>
    </row>
    <row r="5" s="1" customFormat="1" ht="6.96" customHeight="1">
      <c r="B5" s="23"/>
      <c r="L5" s="23"/>
      <c r="AZ5" s="238" t="s">
        <v>513</v>
      </c>
      <c r="BA5" s="238" t="s">
        <v>514</v>
      </c>
      <c r="BB5" s="238" t="s">
        <v>264</v>
      </c>
      <c r="BC5" s="238" t="s">
        <v>515</v>
      </c>
      <c r="BD5" s="238" t="s">
        <v>86</v>
      </c>
    </row>
    <row r="6" s="1" customFormat="1" ht="12" customHeight="1">
      <c r="B6" s="23"/>
      <c r="D6" s="145" t="s">
        <v>16</v>
      </c>
      <c r="L6" s="23"/>
      <c r="AZ6" s="238" t="s">
        <v>266</v>
      </c>
      <c r="BA6" s="238" t="s">
        <v>267</v>
      </c>
      <c r="BB6" s="238" t="s">
        <v>268</v>
      </c>
      <c r="BC6" s="238" t="s">
        <v>269</v>
      </c>
      <c r="BD6" s="238" t="s">
        <v>86</v>
      </c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  <c r="AZ7" s="238" t="s">
        <v>516</v>
      </c>
      <c r="BA7" s="238" t="s">
        <v>516</v>
      </c>
      <c r="BB7" s="238" t="s">
        <v>268</v>
      </c>
      <c r="BC7" s="238" t="s">
        <v>517</v>
      </c>
      <c r="BD7" s="238" t="s">
        <v>86</v>
      </c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238" t="s">
        <v>518</v>
      </c>
      <c r="BA8" s="238" t="s">
        <v>519</v>
      </c>
      <c r="BB8" s="238" t="s">
        <v>264</v>
      </c>
      <c r="BC8" s="238" t="s">
        <v>520</v>
      </c>
      <c r="BD8" s="238" t="s">
        <v>86</v>
      </c>
    </row>
    <row r="9" s="2" customFormat="1" ht="16.5" customHeight="1">
      <c r="A9" s="41"/>
      <c r="B9" s="47"/>
      <c r="C9" s="41"/>
      <c r="D9" s="41"/>
      <c r="E9" s="148" t="s">
        <v>521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38" t="s">
        <v>522</v>
      </c>
      <c r="BA9" s="238" t="s">
        <v>523</v>
      </c>
      <c r="BB9" s="238" t="s">
        <v>295</v>
      </c>
      <c r="BC9" s="238" t="s">
        <v>524</v>
      </c>
      <c r="BD9" s="238" t="s">
        <v>86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38" t="s">
        <v>270</v>
      </c>
      <c r="BA10" s="238" t="s">
        <v>270</v>
      </c>
      <c r="BB10" s="238" t="s">
        <v>264</v>
      </c>
      <c r="BC10" s="238" t="s">
        <v>525</v>
      </c>
      <c r="BD10" s="238" t="s">
        <v>86</v>
      </c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38" t="s">
        <v>526</v>
      </c>
      <c r="BA11" s="238" t="s">
        <v>527</v>
      </c>
      <c r="BB11" s="238" t="s">
        <v>268</v>
      </c>
      <c r="BC11" s="238" t="s">
        <v>528</v>
      </c>
      <c r="BD11" s="238" t="s">
        <v>86</v>
      </c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238" t="s">
        <v>529</v>
      </c>
      <c r="BA12" s="238" t="s">
        <v>529</v>
      </c>
      <c r="BB12" s="238" t="s">
        <v>264</v>
      </c>
      <c r="BC12" s="238" t="s">
        <v>530</v>
      </c>
      <c r="BD12" s="238" t="s">
        <v>86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238" t="s">
        <v>531</v>
      </c>
      <c r="BA13" s="238" t="s">
        <v>532</v>
      </c>
      <c r="BB13" s="238" t="s">
        <v>264</v>
      </c>
      <c r="BC13" s="238" t="s">
        <v>533</v>
      </c>
      <c r="BD13" s="238" t="s">
        <v>86</v>
      </c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238" t="s">
        <v>534</v>
      </c>
      <c r="BA14" s="238" t="s">
        <v>535</v>
      </c>
      <c r="BB14" s="238" t="s">
        <v>268</v>
      </c>
      <c r="BC14" s="238" t="s">
        <v>536</v>
      </c>
      <c r="BD14" s="238" t="s">
        <v>86</v>
      </c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238" t="s">
        <v>537</v>
      </c>
      <c r="BA15" s="238" t="s">
        <v>537</v>
      </c>
      <c r="BB15" s="238" t="s">
        <v>268</v>
      </c>
      <c r="BC15" s="238" t="s">
        <v>538</v>
      </c>
      <c r="BD15" s="238" t="s">
        <v>86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238" t="s">
        <v>272</v>
      </c>
      <c r="BA16" s="238" t="s">
        <v>273</v>
      </c>
      <c r="BB16" s="238" t="s">
        <v>274</v>
      </c>
      <c r="BC16" s="238" t="s">
        <v>281</v>
      </c>
      <c r="BD16" s="238" t="s">
        <v>86</v>
      </c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238" t="s">
        <v>539</v>
      </c>
      <c r="BA17" s="238" t="s">
        <v>540</v>
      </c>
      <c r="BB17" s="238" t="s">
        <v>264</v>
      </c>
      <c r="BC17" s="238" t="s">
        <v>541</v>
      </c>
      <c r="BD17" s="238" t="s">
        <v>86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238" t="s">
        <v>542</v>
      </c>
      <c r="BA18" s="238" t="s">
        <v>542</v>
      </c>
      <c r="BB18" s="238" t="s">
        <v>264</v>
      </c>
      <c r="BC18" s="238" t="s">
        <v>543</v>
      </c>
      <c r="BD18" s="238" t="s">
        <v>86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238" t="s">
        <v>544</v>
      </c>
      <c r="BA19" s="238" t="s">
        <v>544</v>
      </c>
      <c r="BB19" s="238" t="s">
        <v>268</v>
      </c>
      <c r="BC19" s="238" t="s">
        <v>545</v>
      </c>
      <c r="BD19" s="238" t="s">
        <v>86</v>
      </c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238" t="s">
        <v>546</v>
      </c>
      <c r="BA20" s="238" t="s">
        <v>546</v>
      </c>
      <c r="BB20" s="238" t="s">
        <v>264</v>
      </c>
      <c r="BC20" s="238" t="s">
        <v>547</v>
      </c>
      <c r="BD20" s="238" t="s">
        <v>86</v>
      </c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238" t="s">
        <v>279</v>
      </c>
      <c r="BA21" s="238" t="s">
        <v>280</v>
      </c>
      <c r="BB21" s="238" t="s">
        <v>274</v>
      </c>
      <c r="BC21" s="238" t="s">
        <v>281</v>
      </c>
      <c r="BD21" s="238" t="s">
        <v>86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238" t="s">
        <v>548</v>
      </c>
      <c r="BA22" s="238" t="s">
        <v>549</v>
      </c>
      <c r="BB22" s="238" t="s">
        <v>295</v>
      </c>
      <c r="BC22" s="238" t="s">
        <v>550</v>
      </c>
      <c r="BD22" s="238" t="s">
        <v>86</v>
      </c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238" t="s">
        <v>286</v>
      </c>
      <c r="BA23" s="238" t="s">
        <v>286</v>
      </c>
      <c r="BB23" s="238" t="s">
        <v>268</v>
      </c>
      <c r="BC23" s="238" t="s">
        <v>551</v>
      </c>
      <c r="BD23" s="238" t="s">
        <v>86</v>
      </c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238" t="s">
        <v>552</v>
      </c>
      <c r="BA24" s="238" t="s">
        <v>552</v>
      </c>
      <c r="BB24" s="238" t="s">
        <v>268</v>
      </c>
      <c r="BC24" s="238" t="s">
        <v>553</v>
      </c>
      <c r="BD24" s="238" t="s">
        <v>86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238" t="s">
        <v>554</v>
      </c>
      <c r="BA25" s="238" t="s">
        <v>554</v>
      </c>
      <c r="BB25" s="238" t="s">
        <v>555</v>
      </c>
      <c r="BC25" s="238" t="s">
        <v>556</v>
      </c>
      <c r="BD25" s="238" t="s">
        <v>86</v>
      </c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238" t="s">
        <v>557</v>
      </c>
      <c r="BA26" s="238" t="s">
        <v>557</v>
      </c>
      <c r="BB26" s="238" t="s">
        <v>555</v>
      </c>
      <c r="BC26" s="238" t="s">
        <v>558</v>
      </c>
      <c r="BD26" s="238" t="s">
        <v>86</v>
      </c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Z27" s="283" t="s">
        <v>288</v>
      </c>
      <c r="BA27" s="283" t="s">
        <v>559</v>
      </c>
      <c r="BB27" s="283" t="s">
        <v>268</v>
      </c>
      <c r="BC27" s="283" t="s">
        <v>560</v>
      </c>
      <c r="BD27" s="283" t="s">
        <v>86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238" t="s">
        <v>290</v>
      </c>
      <c r="BA28" s="238" t="s">
        <v>291</v>
      </c>
      <c r="BB28" s="238" t="s">
        <v>268</v>
      </c>
      <c r="BC28" s="238" t="s">
        <v>561</v>
      </c>
      <c r="BD28" s="238" t="s">
        <v>86</v>
      </c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238" t="s">
        <v>562</v>
      </c>
      <c r="BA29" s="238" t="s">
        <v>562</v>
      </c>
      <c r="BB29" s="238" t="s">
        <v>563</v>
      </c>
      <c r="BC29" s="238" t="s">
        <v>564</v>
      </c>
      <c r="BD29" s="238" t="s">
        <v>86</v>
      </c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ROUND(J94,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ROUND((SUM(BE94:BE660)),  2)</f>
        <v>0</v>
      </c>
      <c r="G33" s="41"/>
      <c r="H33" s="41"/>
      <c r="I33" s="160">
        <v>0.20999999999999999</v>
      </c>
      <c r="J33" s="159">
        <f>ROUND(((SUM(BE94:BE660))*I33),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ROUND((SUM(BF94:BF660)),  2)</f>
        <v>0</v>
      </c>
      <c r="G34" s="41"/>
      <c r="H34" s="41"/>
      <c r="I34" s="160">
        <v>0.12</v>
      </c>
      <c r="J34" s="159">
        <f>ROUND(((SUM(BF94:BF660))*I34),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ROUND((SUM(BG94:BG660)),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ROUND((SUM(BH94:BH660)),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ROUND((SUM(BI94:BI660)),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MVE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296</v>
      </c>
      <c r="E60" s="180"/>
      <c r="F60" s="180"/>
      <c r="G60" s="180"/>
      <c r="H60" s="180"/>
      <c r="I60" s="180"/>
      <c r="J60" s="181">
        <f>J95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297</v>
      </c>
      <c r="E61" s="185"/>
      <c r="F61" s="185"/>
      <c r="G61" s="185"/>
      <c r="H61" s="185"/>
      <c r="I61" s="185"/>
      <c r="J61" s="186">
        <f>J96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298</v>
      </c>
      <c r="E62" s="185"/>
      <c r="F62" s="185"/>
      <c r="G62" s="185"/>
      <c r="H62" s="185"/>
      <c r="I62" s="185"/>
      <c r="J62" s="186">
        <f>J215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299</v>
      </c>
      <c r="E63" s="185"/>
      <c r="F63" s="185"/>
      <c r="G63" s="185"/>
      <c r="H63" s="185"/>
      <c r="I63" s="185"/>
      <c r="J63" s="186">
        <f>J335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301</v>
      </c>
      <c r="E64" s="185"/>
      <c r="F64" s="185"/>
      <c r="G64" s="185"/>
      <c r="H64" s="185"/>
      <c r="I64" s="185"/>
      <c r="J64" s="186">
        <f>J355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302</v>
      </c>
      <c r="E65" s="185"/>
      <c r="F65" s="185"/>
      <c r="G65" s="185"/>
      <c r="H65" s="185"/>
      <c r="I65" s="185"/>
      <c r="J65" s="186">
        <f>J474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303</v>
      </c>
      <c r="E66" s="185"/>
      <c r="F66" s="185"/>
      <c r="G66" s="185"/>
      <c r="H66" s="185"/>
      <c r="I66" s="185"/>
      <c r="J66" s="186">
        <f>J488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304</v>
      </c>
      <c r="E67" s="180"/>
      <c r="F67" s="180"/>
      <c r="G67" s="180"/>
      <c r="H67" s="180"/>
      <c r="I67" s="180"/>
      <c r="J67" s="181">
        <f>J492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305</v>
      </c>
      <c r="E68" s="185"/>
      <c r="F68" s="185"/>
      <c r="G68" s="185"/>
      <c r="H68" s="185"/>
      <c r="I68" s="185"/>
      <c r="J68" s="186">
        <f>J493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565</v>
      </c>
      <c r="E69" s="185"/>
      <c r="F69" s="185"/>
      <c r="G69" s="185"/>
      <c r="H69" s="185"/>
      <c r="I69" s="185"/>
      <c r="J69" s="186">
        <f>J521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566</v>
      </c>
      <c r="E70" s="185"/>
      <c r="F70" s="185"/>
      <c r="G70" s="185"/>
      <c r="H70" s="185"/>
      <c r="I70" s="185"/>
      <c r="J70" s="186">
        <f>J530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567</v>
      </c>
      <c r="E71" s="185"/>
      <c r="F71" s="185"/>
      <c r="G71" s="185"/>
      <c r="H71" s="185"/>
      <c r="I71" s="185"/>
      <c r="J71" s="186">
        <f>J550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568</v>
      </c>
      <c r="E72" s="185"/>
      <c r="F72" s="185"/>
      <c r="G72" s="185"/>
      <c r="H72" s="185"/>
      <c r="I72" s="185"/>
      <c r="J72" s="186">
        <f>J572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569</v>
      </c>
      <c r="E73" s="185"/>
      <c r="F73" s="185"/>
      <c r="G73" s="185"/>
      <c r="H73" s="185"/>
      <c r="I73" s="185"/>
      <c r="J73" s="186">
        <f>J638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570</v>
      </c>
      <c r="E74" s="185"/>
      <c r="F74" s="185"/>
      <c r="G74" s="185"/>
      <c r="H74" s="185"/>
      <c r="I74" s="185"/>
      <c r="J74" s="186">
        <f>J652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122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2" t="str">
        <f>E7</f>
        <v>Rekonstrukce MVE Chroustovice</v>
      </c>
      <c r="F84" s="35"/>
      <c r="G84" s="35"/>
      <c r="H84" s="35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112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SO 02 - MVE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F12</f>
        <v>Bývalý Chroustovický mlýn</v>
      </c>
      <c r="G88" s="43"/>
      <c r="H88" s="43"/>
      <c r="I88" s="35" t="s">
        <v>23</v>
      </c>
      <c r="J88" s="75" t="str">
        <f>IF(J12="","",J12)</f>
        <v>28. 1. 2026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25</v>
      </c>
      <c r="D90" s="43"/>
      <c r="E90" s="43"/>
      <c r="F90" s="30" t="str">
        <f>E15</f>
        <v>Odborné učiliště Chroustovice - Zámek 1</v>
      </c>
      <c r="G90" s="43"/>
      <c r="H90" s="43"/>
      <c r="I90" s="35" t="s">
        <v>33</v>
      </c>
      <c r="J90" s="39" t="str">
        <f>E21</f>
        <v>AQUATIS a.s.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IF(E18="","",E18)</f>
        <v>Vyplň údaj</v>
      </c>
      <c r="G91" s="43"/>
      <c r="H91" s="43"/>
      <c r="I91" s="35" t="s">
        <v>38</v>
      </c>
      <c r="J91" s="39" t="str">
        <f>E24</f>
        <v>Bc. Aneta Patková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123</v>
      </c>
      <c r="D93" s="191" t="s">
        <v>61</v>
      </c>
      <c r="E93" s="191" t="s">
        <v>57</v>
      </c>
      <c r="F93" s="191" t="s">
        <v>58</v>
      </c>
      <c r="G93" s="191" t="s">
        <v>124</v>
      </c>
      <c r="H93" s="191" t="s">
        <v>125</v>
      </c>
      <c r="I93" s="191" t="s">
        <v>126</v>
      </c>
      <c r="J93" s="191" t="s">
        <v>116</v>
      </c>
      <c r="K93" s="192" t="s">
        <v>127</v>
      </c>
      <c r="L93" s="193"/>
      <c r="M93" s="95" t="s">
        <v>19</v>
      </c>
      <c r="N93" s="96" t="s">
        <v>46</v>
      </c>
      <c r="O93" s="96" t="s">
        <v>128</v>
      </c>
      <c r="P93" s="96" t="s">
        <v>129</v>
      </c>
      <c r="Q93" s="96" t="s">
        <v>130</v>
      </c>
      <c r="R93" s="96" t="s">
        <v>131</v>
      </c>
      <c r="S93" s="96" t="s">
        <v>132</v>
      </c>
      <c r="T93" s="97" t="s">
        <v>133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134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P95+P492</f>
        <v>0</v>
      </c>
      <c r="Q94" s="99"/>
      <c r="R94" s="196">
        <f>R95+R492</f>
        <v>19.875702659999998</v>
      </c>
      <c r="S94" s="99"/>
      <c r="T94" s="197">
        <f>T95+T492</f>
        <v>17.16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75</v>
      </c>
      <c r="AU94" s="20" t="s">
        <v>117</v>
      </c>
      <c r="BK94" s="198">
        <f>BK95+BK492</f>
        <v>0</v>
      </c>
    </row>
    <row r="95" s="12" customFormat="1" ht="25.92" customHeight="1">
      <c r="A95" s="12"/>
      <c r="B95" s="199"/>
      <c r="C95" s="200"/>
      <c r="D95" s="201" t="s">
        <v>75</v>
      </c>
      <c r="E95" s="202" t="s">
        <v>306</v>
      </c>
      <c r="F95" s="202" t="s">
        <v>307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P96+P215+P335+P355+P474+P488</f>
        <v>0</v>
      </c>
      <c r="Q95" s="207"/>
      <c r="R95" s="208">
        <f>R96+R215+R335+R355+R474+R488</f>
        <v>17.756930749999999</v>
      </c>
      <c r="S95" s="207"/>
      <c r="T95" s="209">
        <f>T96+T215+T335+T355+T474+T488</f>
        <v>17.16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84</v>
      </c>
      <c r="AT95" s="211" t="s">
        <v>75</v>
      </c>
      <c r="AU95" s="211" t="s">
        <v>76</v>
      </c>
      <c r="AY95" s="210" t="s">
        <v>138</v>
      </c>
      <c r="BK95" s="212">
        <f>BK96+BK215+BK335+BK355+BK474+BK488</f>
        <v>0</v>
      </c>
    </row>
    <row r="96" s="12" customFormat="1" ht="22.8" customHeight="1">
      <c r="A96" s="12"/>
      <c r="B96" s="199"/>
      <c r="C96" s="200"/>
      <c r="D96" s="201" t="s">
        <v>75</v>
      </c>
      <c r="E96" s="213" t="s">
        <v>84</v>
      </c>
      <c r="F96" s="213" t="s">
        <v>308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SUM(P97:P214)</f>
        <v>0</v>
      </c>
      <c r="Q96" s="207"/>
      <c r="R96" s="208">
        <f>SUM(R97:R214)</f>
        <v>0.10366300000000001</v>
      </c>
      <c r="S96" s="207"/>
      <c r="T96" s="209">
        <f>SUM(T97:T214)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84</v>
      </c>
      <c r="AT96" s="211" t="s">
        <v>75</v>
      </c>
      <c r="AU96" s="211" t="s">
        <v>84</v>
      </c>
      <c r="AY96" s="210" t="s">
        <v>138</v>
      </c>
      <c r="BK96" s="212">
        <f>SUM(BK97:BK214)</f>
        <v>0</v>
      </c>
    </row>
    <row r="97" s="2" customFormat="1" ht="16.5" customHeight="1">
      <c r="A97" s="41"/>
      <c r="B97" s="42"/>
      <c r="C97" s="215" t="s">
        <v>84</v>
      </c>
      <c r="D97" s="215" t="s">
        <v>141</v>
      </c>
      <c r="E97" s="216" t="s">
        <v>571</v>
      </c>
      <c r="F97" s="217" t="s">
        <v>572</v>
      </c>
      <c r="G97" s="218" t="s">
        <v>573</v>
      </c>
      <c r="H97" s="219">
        <v>2160</v>
      </c>
      <c r="I97" s="220"/>
      <c r="J97" s="221">
        <f>ROUND(I97*H97,2)</f>
        <v>0</v>
      </c>
      <c r="K97" s="217" t="s">
        <v>311</v>
      </c>
      <c r="L97" s="47"/>
      <c r="M97" s="222" t="s">
        <v>19</v>
      </c>
      <c r="N97" s="223" t="s">
        <v>47</v>
      </c>
      <c r="O97" s="87"/>
      <c r="P97" s="224">
        <f>O97*H97</f>
        <v>0</v>
      </c>
      <c r="Q97" s="224">
        <v>3.0000000000000001E-05</v>
      </c>
      <c r="R97" s="224">
        <f>Q97*H97</f>
        <v>0.064799999999999996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137</v>
      </c>
      <c r="AT97" s="226" t="s">
        <v>141</v>
      </c>
      <c r="AU97" s="226" t="s">
        <v>86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84</v>
      </c>
      <c r="BK97" s="227">
        <f>ROUND(I97*H97,2)</f>
        <v>0</v>
      </c>
      <c r="BL97" s="20" t="s">
        <v>137</v>
      </c>
      <c r="BM97" s="226" t="s">
        <v>574</v>
      </c>
    </row>
    <row r="98" s="2" customFormat="1">
      <c r="A98" s="41"/>
      <c r="B98" s="42"/>
      <c r="C98" s="43"/>
      <c r="D98" s="228" t="s">
        <v>147</v>
      </c>
      <c r="E98" s="43"/>
      <c r="F98" s="229" t="s">
        <v>575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147</v>
      </c>
      <c r="AU98" s="20" t="s">
        <v>86</v>
      </c>
    </row>
    <row r="99" s="2" customFormat="1">
      <c r="A99" s="41"/>
      <c r="B99" s="42"/>
      <c r="C99" s="43"/>
      <c r="D99" s="239" t="s">
        <v>314</v>
      </c>
      <c r="E99" s="43"/>
      <c r="F99" s="240" t="s">
        <v>576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314</v>
      </c>
      <c r="AU99" s="20" t="s">
        <v>86</v>
      </c>
    </row>
    <row r="100" s="14" customFormat="1">
      <c r="A100" s="14"/>
      <c r="B100" s="251"/>
      <c r="C100" s="252"/>
      <c r="D100" s="228" t="s">
        <v>316</v>
      </c>
      <c r="E100" s="253" t="s">
        <v>19</v>
      </c>
      <c r="F100" s="254" t="s">
        <v>577</v>
      </c>
      <c r="G100" s="252"/>
      <c r="H100" s="255">
        <v>2160</v>
      </c>
      <c r="I100" s="256"/>
      <c r="J100" s="252"/>
      <c r="K100" s="252"/>
      <c r="L100" s="257"/>
      <c r="M100" s="258"/>
      <c r="N100" s="259"/>
      <c r="O100" s="259"/>
      <c r="P100" s="259"/>
      <c r="Q100" s="259"/>
      <c r="R100" s="259"/>
      <c r="S100" s="259"/>
      <c r="T100" s="26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1" t="s">
        <v>316</v>
      </c>
      <c r="AU100" s="261" t="s">
        <v>86</v>
      </c>
      <c r="AV100" s="14" t="s">
        <v>86</v>
      </c>
      <c r="AW100" s="14" t="s">
        <v>37</v>
      </c>
      <c r="AX100" s="14" t="s">
        <v>84</v>
      </c>
      <c r="AY100" s="261" t="s">
        <v>138</v>
      </c>
    </row>
    <row r="101" s="2" customFormat="1" ht="16.5" customHeight="1">
      <c r="A101" s="41"/>
      <c r="B101" s="42"/>
      <c r="C101" s="215" t="s">
        <v>86</v>
      </c>
      <c r="D101" s="215" t="s">
        <v>141</v>
      </c>
      <c r="E101" s="216" t="s">
        <v>578</v>
      </c>
      <c r="F101" s="217" t="s">
        <v>579</v>
      </c>
      <c r="G101" s="218" t="s">
        <v>580</v>
      </c>
      <c r="H101" s="219">
        <v>90</v>
      </c>
      <c r="I101" s="220"/>
      <c r="J101" s="221">
        <f>ROUND(I101*H101,2)</f>
        <v>0</v>
      </c>
      <c r="K101" s="217" t="s">
        <v>311</v>
      </c>
      <c r="L101" s="47"/>
      <c r="M101" s="222" t="s">
        <v>19</v>
      </c>
      <c r="N101" s="223" t="s">
        <v>47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137</v>
      </c>
      <c r="AT101" s="226" t="s">
        <v>141</v>
      </c>
      <c r="AU101" s="226" t="s">
        <v>86</v>
      </c>
      <c r="AY101" s="20" t="s">
        <v>138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84</v>
      </c>
      <c r="BK101" s="227">
        <f>ROUND(I101*H101,2)</f>
        <v>0</v>
      </c>
      <c r="BL101" s="20" t="s">
        <v>137</v>
      </c>
      <c r="BM101" s="226" t="s">
        <v>581</v>
      </c>
    </row>
    <row r="102" s="2" customFormat="1">
      <c r="A102" s="41"/>
      <c r="B102" s="42"/>
      <c r="C102" s="43"/>
      <c r="D102" s="228" t="s">
        <v>147</v>
      </c>
      <c r="E102" s="43"/>
      <c r="F102" s="229" t="s">
        <v>582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147</v>
      </c>
      <c r="AU102" s="20" t="s">
        <v>86</v>
      </c>
    </row>
    <row r="103" s="2" customFormat="1">
      <c r="A103" s="41"/>
      <c r="B103" s="42"/>
      <c r="C103" s="43"/>
      <c r="D103" s="239" t="s">
        <v>314</v>
      </c>
      <c r="E103" s="43"/>
      <c r="F103" s="240" t="s">
        <v>583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314</v>
      </c>
      <c r="AU103" s="20" t="s">
        <v>86</v>
      </c>
    </row>
    <row r="104" s="14" customFormat="1">
      <c r="A104" s="14"/>
      <c r="B104" s="251"/>
      <c r="C104" s="252"/>
      <c r="D104" s="228" t="s">
        <v>316</v>
      </c>
      <c r="E104" s="253" t="s">
        <v>19</v>
      </c>
      <c r="F104" s="254" t="s">
        <v>584</v>
      </c>
      <c r="G104" s="252"/>
      <c r="H104" s="255">
        <v>90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1" t="s">
        <v>316</v>
      </c>
      <c r="AU104" s="261" t="s">
        <v>86</v>
      </c>
      <c r="AV104" s="14" t="s">
        <v>86</v>
      </c>
      <c r="AW104" s="14" t="s">
        <v>37</v>
      </c>
      <c r="AX104" s="14" t="s">
        <v>84</v>
      </c>
      <c r="AY104" s="261" t="s">
        <v>138</v>
      </c>
    </row>
    <row r="105" s="2" customFormat="1" ht="16.5" customHeight="1">
      <c r="A105" s="41"/>
      <c r="B105" s="42"/>
      <c r="C105" s="215" t="s">
        <v>153</v>
      </c>
      <c r="D105" s="215" t="s">
        <v>141</v>
      </c>
      <c r="E105" s="216" t="s">
        <v>585</v>
      </c>
      <c r="F105" s="217" t="s">
        <v>586</v>
      </c>
      <c r="G105" s="218" t="s">
        <v>264</v>
      </c>
      <c r="H105" s="219">
        <v>1410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47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137</v>
      </c>
      <c r="AT105" s="226" t="s">
        <v>141</v>
      </c>
      <c r="AU105" s="226" t="s">
        <v>86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84</v>
      </c>
      <c r="BK105" s="227">
        <f>ROUND(I105*H105,2)</f>
        <v>0</v>
      </c>
      <c r="BL105" s="20" t="s">
        <v>137</v>
      </c>
      <c r="BM105" s="226" t="s">
        <v>587</v>
      </c>
    </row>
    <row r="106" s="2" customFormat="1">
      <c r="A106" s="41"/>
      <c r="B106" s="42"/>
      <c r="C106" s="43"/>
      <c r="D106" s="228" t="s">
        <v>147</v>
      </c>
      <c r="E106" s="43"/>
      <c r="F106" s="229" t="s">
        <v>588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147</v>
      </c>
      <c r="AU106" s="20" t="s">
        <v>86</v>
      </c>
    </row>
    <row r="107" s="13" customFormat="1">
      <c r="A107" s="13"/>
      <c r="B107" s="241"/>
      <c r="C107" s="242"/>
      <c r="D107" s="228" t="s">
        <v>316</v>
      </c>
      <c r="E107" s="243" t="s">
        <v>19</v>
      </c>
      <c r="F107" s="244" t="s">
        <v>589</v>
      </c>
      <c r="G107" s="242"/>
      <c r="H107" s="243" t="s">
        <v>19</v>
      </c>
      <c r="I107" s="245"/>
      <c r="J107" s="242"/>
      <c r="K107" s="242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316</v>
      </c>
      <c r="AU107" s="250" t="s">
        <v>86</v>
      </c>
      <c r="AV107" s="13" t="s">
        <v>84</v>
      </c>
      <c r="AW107" s="13" t="s">
        <v>37</v>
      </c>
      <c r="AX107" s="13" t="s">
        <v>76</v>
      </c>
      <c r="AY107" s="250" t="s">
        <v>138</v>
      </c>
    </row>
    <row r="108" s="14" customFormat="1">
      <c r="A108" s="14"/>
      <c r="B108" s="251"/>
      <c r="C108" s="252"/>
      <c r="D108" s="228" t="s">
        <v>316</v>
      </c>
      <c r="E108" s="253" t="s">
        <v>19</v>
      </c>
      <c r="F108" s="254" t="s">
        <v>590</v>
      </c>
      <c r="G108" s="252"/>
      <c r="H108" s="255">
        <v>1410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1" t="s">
        <v>316</v>
      </c>
      <c r="AU108" s="261" t="s">
        <v>86</v>
      </c>
      <c r="AV108" s="14" t="s">
        <v>86</v>
      </c>
      <c r="AW108" s="14" t="s">
        <v>37</v>
      </c>
      <c r="AX108" s="14" t="s">
        <v>76</v>
      </c>
      <c r="AY108" s="261" t="s">
        <v>138</v>
      </c>
    </row>
    <row r="109" s="15" customFormat="1">
      <c r="A109" s="15"/>
      <c r="B109" s="262"/>
      <c r="C109" s="263"/>
      <c r="D109" s="228" t="s">
        <v>316</v>
      </c>
      <c r="E109" s="264" t="s">
        <v>546</v>
      </c>
      <c r="F109" s="265" t="s">
        <v>320</v>
      </c>
      <c r="G109" s="263"/>
      <c r="H109" s="266">
        <v>1410</v>
      </c>
      <c r="I109" s="267"/>
      <c r="J109" s="263"/>
      <c r="K109" s="263"/>
      <c r="L109" s="268"/>
      <c r="M109" s="269"/>
      <c r="N109" s="270"/>
      <c r="O109" s="270"/>
      <c r="P109" s="270"/>
      <c r="Q109" s="270"/>
      <c r="R109" s="270"/>
      <c r="S109" s="270"/>
      <c r="T109" s="27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2" t="s">
        <v>316</v>
      </c>
      <c r="AU109" s="272" t="s">
        <v>86</v>
      </c>
      <c r="AV109" s="15" t="s">
        <v>137</v>
      </c>
      <c r="AW109" s="15" t="s">
        <v>37</v>
      </c>
      <c r="AX109" s="15" t="s">
        <v>84</v>
      </c>
      <c r="AY109" s="272" t="s">
        <v>138</v>
      </c>
    </row>
    <row r="110" s="2" customFormat="1" ht="16.5" customHeight="1">
      <c r="A110" s="41"/>
      <c r="B110" s="42"/>
      <c r="C110" s="215" t="s">
        <v>137</v>
      </c>
      <c r="D110" s="215" t="s">
        <v>141</v>
      </c>
      <c r="E110" s="216" t="s">
        <v>309</v>
      </c>
      <c r="F110" s="217" t="s">
        <v>310</v>
      </c>
      <c r="G110" s="218" t="s">
        <v>268</v>
      </c>
      <c r="H110" s="219">
        <v>243.37899999999999</v>
      </c>
      <c r="I110" s="220"/>
      <c r="J110" s="221">
        <f>ROUND(I110*H110,2)</f>
        <v>0</v>
      </c>
      <c r="K110" s="217" t="s">
        <v>311</v>
      </c>
      <c r="L110" s="47"/>
      <c r="M110" s="222" t="s">
        <v>19</v>
      </c>
      <c r="N110" s="223" t="s">
        <v>47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137</v>
      </c>
      <c r="AT110" s="226" t="s">
        <v>141</v>
      </c>
      <c r="AU110" s="226" t="s">
        <v>86</v>
      </c>
      <c r="AY110" s="20" t="s">
        <v>138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84</v>
      </c>
      <c r="BK110" s="227">
        <f>ROUND(I110*H110,2)</f>
        <v>0</v>
      </c>
      <c r="BL110" s="20" t="s">
        <v>137</v>
      </c>
      <c r="BM110" s="226" t="s">
        <v>591</v>
      </c>
    </row>
    <row r="111" s="2" customFormat="1">
      <c r="A111" s="41"/>
      <c r="B111" s="42"/>
      <c r="C111" s="43"/>
      <c r="D111" s="228" t="s">
        <v>147</v>
      </c>
      <c r="E111" s="43"/>
      <c r="F111" s="229" t="s">
        <v>313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147</v>
      </c>
      <c r="AU111" s="20" t="s">
        <v>86</v>
      </c>
    </row>
    <row r="112" s="2" customFormat="1">
      <c r="A112" s="41"/>
      <c r="B112" s="42"/>
      <c r="C112" s="43"/>
      <c r="D112" s="239" t="s">
        <v>314</v>
      </c>
      <c r="E112" s="43"/>
      <c r="F112" s="240" t="s">
        <v>315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314</v>
      </c>
      <c r="AU112" s="20" t="s">
        <v>86</v>
      </c>
    </row>
    <row r="113" s="13" customFormat="1">
      <c r="A113" s="13"/>
      <c r="B113" s="241"/>
      <c r="C113" s="242"/>
      <c r="D113" s="228" t="s">
        <v>316</v>
      </c>
      <c r="E113" s="243" t="s">
        <v>19</v>
      </c>
      <c r="F113" s="244" t="s">
        <v>592</v>
      </c>
      <c r="G113" s="242"/>
      <c r="H113" s="243" t="s">
        <v>19</v>
      </c>
      <c r="I113" s="245"/>
      <c r="J113" s="242"/>
      <c r="K113" s="242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316</v>
      </c>
      <c r="AU113" s="250" t="s">
        <v>86</v>
      </c>
      <c r="AV113" s="13" t="s">
        <v>84</v>
      </c>
      <c r="AW113" s="13" t="s">
        <v>37</v>
      </c>
      <c r="AX113" s="13" t="s">
        <v>76</v>
      </c>
      <c r="AY113" s="250" t="s">
        <v>138</v>
      </c>
    </row>
    <row r="114" s="14" customFormat="1">
      <c r="A114" s="14"/>
      <c r="B114" s="251"/>
      <c r="C114" s="252"/>
      <c r="D114" s="228" t="s">
        <v>316</v>
      </c>
      <c r="E114" s="253" t="s">
        <v>19</v>
      </c>
      <c r="F114" s="254" t="s">
        <v>593</v>
      </c>
      <c r="G114" s="252"/>
      <c r="H114" s="255">
        <v>24.757000000000001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1" t="s">
        <v>316</v>
      </c>
      <c r="AU114" s="261" t="s">
        <v>86</v>
      </c>
      <c r="AV114" s="14" t="s">
        <v>86</v>
      </c>
      <c r="AW114" s="14" t="s">
        <v>37</v>
      </c>
      <c r="AX114" s="14" t="s">
        <v>76</v>
      </c>
      <c r="AY114" s="261" t="s">
        <v>138</v>
      </c>
    </row>
    <row r="115" s="14" customFormat="1">
      <c r="A115" s="14"/>
      <c r="B115" s="251"/>
      <c r="C115" s="252"/>
      <c r="D115" s="228" t="s">
        <v>316</v>
      </c>
      <c r="E115" s="253" t="s">
        <v>19</v>
      </c>
      <c r="F115" s="254" t="s">
        <v>594</v>
      </c>
      <c r="G115" s="252"/>
      <c r="H115" s="255">
        <v>16.132999999999999</v>
      </c>
      <c r="I115" s="256"/>
      <c r="J115" s="252"/>
      <c r="K115" s="252"/>
      <c r="L115" s="257"/>
      <c r="M115" s="258"/>
      <c r="N115" s="259"/>
      <c r="O115" s="259"/>
      <c r="P115" s="259"/>
      <c r="Q115" s="259"/>
      <c r="R115" s="259"/>
      <c r="S115" s="259"/>
      <c r="T115" s="26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1" t="s">
        <v>316</v>
      </c>
      <c r="AU115" s="261" t="s">
        <v>86</v>
      </c>
      <c r="AV115" s="14" t="s">
        <v>86</v>
      </c>
      <c r="AW115" s="14" t="s">
        <v>37</v>
      </c>
      <c r="AX115" s="14" t="s">
        <v>76</v>
      </c>
      <c r="AY115" s="261" t="s">
        <v>138</v>
      </c>
    </row>
    <row r="116" s="14" customFormat="1">
      <c r="A116" s="14"/>
      <c r="B116" s="251"/>
      <c r="C116" s="252"/>
      <c r="D116" s="228" t="s">
        <v>316</v>
      </c>
      <c r="E116" s="253" t="s">
        <v>19</v>
      </c>
      <c r="F116" s="254" t="s">
        <v>595</v>
      </c>
      <c r="G116" s="252"/>
      <c r="H116" s="255">
        <v>48.496000000000002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1" t="s">
        <v>316</v>
      </c>
      <c r="AU116" s="261" t="s">
        <v>86</v>
      </c>
      <c r="AV116" s="14" t="s">
        <v>86</v>
      </c>
      <c r="AW116" s="14" t="s">
        <v>37</v>
      </c>
      <c r="AX116" s="14" t="s">
        <v>76</v>
      </c>
      <c r="AY116" s="261" t="s">
        <v>138</v>
      </c>
    </row>
    <row r="117" s="14" customFormat="1">
      <c r="A117" s="14"/>
      <c r="B117" s="251"/>
      <c r="C117" s="252"/>
      <c r="D117" s="228" t="s">
        <v>316</v>
      </c>
      <c r="E117" s="253" t="s">
        <v>19</v>
      </c>
      <c r="F117" s="254" t="s">
        <v>596</v>
      </c>
      <c r="G117" s="252"/>
      <c r="H117" s="255">
        <v>27.117999999999999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316</v>
      </c>
      <c r="AU117" s="261" t="s">
        <v>86</v>
      </c>
      <c r="AV117" s="14" t="s">
        <v>86</v>
      </c>
      <c r="AW117" s="14" t="s">
        <v>37</v>
      </c>
      <c r="AX117" s="14" t="s">
        <v>76</v>
      </c>
      <c r="AY117" s="261" t="s">
        <v>138</v>
      </c>
    </row>
    <row r="118" s="14" customFormat="1">
      <c r="A118" s="14"/>
      <c r="B118" s="251"/>
      <c r="C118" s="252"/>
      <c r="D118" s="228" t="s">
        <v>316</v>
      </c>
      <c r="E118" s="253" t="s">
        <v>19</v>
      </c>
      <c r="F118" s="254" t="s">
        <v>597</v>
      </c>
      <c r="G118" s="252"/>
      <c r="H118" s="255">
        <v>37.133000000000003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1" t="s">
        <v>316</v>
      </c>
      <c r="AU118" s="261" t="s">
        <v>86</v>
      </c>
      <c r="AV118" s="14" t="s">
        <v>86</v>
      </c>
      <c r="AW118" s="14" t="s">
        <v>37</v>
      </c>
      <c r="AX118" s="14" t="s">
        <v>76</v>
      </c>
      <c r="AY118" s="261" t="s">
        <v>138</v>
      </c>
    </row>
    <row r="119" s="14" customFormat="1">
      <c r="A119" s="14"/>
      <c r="B119" s="251"/>
      <c r="C119" s="252"/>
      <c r="D119" s="228" t="s">
        <v>316</v>
      </c>
      <c r="E119" s="253" t="s">
        <v>19</v>
      </c>
      <c r="F119" s="254" t="s">
        <v>598</v>
      </c>
      <c r="G119" s="252"/>
      <c r="H119" s="255">
        <v>43.378999999999998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316</v>
      </c>
      <c r="AU119" s="261" t="s">
        <v>86</v>
      </c>
      <c r="AV119" s="14" t="s">
        <v>86</v>
      </c>
      <c r="AW119" s="14" t="s">
        <v>37</v>
      </c>
      <c r="AX119" s="14" t="s">
        <v>76</v>
      </c>
      <c r="AY119" s="261" t="s">
        <v>138</v>
      </c>
    </row>
    <row r="120" s="14" customFormat="1">
      <c r="A120" s="14"/>
      <c r="B120" s="251"/>
      <c r="C120" s="252"/>
      <c r="D120" s="228" t="s">
        <v>316</v>
      </c>
      <c r="E120" s="253" t="s">
        <v>19</v>
      </c>
      <c r="F120" s="254" t="s">
        <v>599</v>
      </c>
      <c r="G120" s="252"/>
      <c r="H120" s="255">
        <v>4.2460000000000004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316</v>
      </c>
      <c r="AU120" s="261" t="s">
        <v>86</v>
      </c>
      <c r="AV120" s="14" t="s">
        <v>86</v>
      </c>
      <c r="AW120" s="14" t="s">
        <v>37</v>
      </c>
      <c r="AX120" s="14" t="s">
        <v>76</v>
      </c>
      <c r="AY120" s="261" t="s">
        <v>138</v>
      </c>
    </row>
    <row r="121" s="14" customFormat="1">
      <c r="A121" s="14"/>
      <c r="B121" s="251"/>
      <c r="C121" s="252"/>
      <c r="D121" s="228" t="s">
        <v>316</v>
      </c>
      <c r="E121" s="253" t="s">
        <v>19</v>
      </c>
      <c r="F121" s="254" t="s">
        <v>600</v>
      </c>
      <c r="G121" s="252"/>
      <c r="H121" s="255">
        <v>19.425000000000001</v>
      </c>
      <c r="I121" s="256"/>
      <c r="J121" s="252"/>
      <c r="K121" s="252"/>
      <c r="L121" s="257"/>
      <c r="M121" s="258"/>
      <c r="N121" s="259"/>
      <c r="O121" s="259"/>
      <c r="P121" s="259"/>
      <c r="Q121" s="259"/>
      <c r="R121" s="259"/>
      <c r="S121" s="259"/>
      <c r="T121" s="26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1" t="s">
        <v>316</v>
      </c>
      <c r="AU121" s="261" t="s">
        <v>86</v>
      </c>
      <c r="AV121" s="14" t="s">
        <v>86</v>
      </c>
      <c r="AW121" s="14" t="s">
        <v>37</v>
      </c>
      <c r="AX121" s="14" t="s">
        <v>76</v>
      </c>
      <c r="AY121" s="261" t="s">
        <v>138</v>
      </c>
    </row>
    <row r="122" s="16" customFormat="1">
      <c r="A122" s="16"/>
      <c r="B122" s="284"/>
      <c r="C122" s="285"/>
      <c r="D122" s="228" t="s">
        <v>316</v>
      </c>
      <c r="E122" s="286" t="s">
        <v>286</v>
      </c>
      <c r="F122" s="287" t="s">
        <v>601</v>
      </c>
      <c r="G122" s="285"/>
      <c r="H122" s="288">
        <v>220.68700000000001</v>
      </c>
      <c r="I122" s="289"/>
      <c r="J122" s="285"/>
      <c r="K122" s="285"/>
      <c r="L122" s="290"/>
      <c r="M122" s="291"/>
      <c r="N122" s="292"/>
      <c r="O122" s="292"/>
      <c r="P122" s="292"/>
      <c r="Q122" s="292"/>
      <c r="R122" s="292"/>
      <c r="S122" s="292"/>
      <c r="T122" s="293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94" t="s">
        <v>316</v>
      </c>
      <c r="AU122" s="294" t="s">
        <v>86</v>
      </c>
      <c r="AV122" s="16" t="s">
        <v>153</v>
      </c>
      <c r="AW122" s="16" t="s">
        <v>37</v>
      </c>
      <c r="AX122" s="16" t="s">
        <v>76</v>
      </c>
      <c r="AY122" s="294" t="s">
        <v>138</v>
      </c>
    </row>
    <row r="123" s="14" customFormat="1">
      <c r="A123" s="14"/>
      <c r="B123" s="251"/>
      <c r="C123" s="252"/>
      <c r="D123" s="228" t="s">
        <v>316</v>
      </c>
      <c r="E123" s="253" t="s">
        <v>19</v>
      </c>
      <c r="F123" s="254" t="s">
        <v>537</v>
      </c>
      <c r="G123" s="252"/>
      <c r="H123" s="255">
        <v>22.692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1" t="s">
        <v>316</v>
      </c>
      <c r="AU123" s="261" t="s">
        <v>86</v>
      </c>
      <c r="AV123" s="14" t="s">
        <v>86</v>
      </c>
      <c r="AW123" s="14" t="s">
        <v>37</v>
      </c>
      <c r="AX123" s="14" t="s">
        <v>76</v>
      </c>
      <c r="AY123" s="261" t="s">
        <v>138</v>
      </c>
    </row>
    <row r="124" s="15" customFormat="1">
      <c r="A124" s="15"/>
      <c r="B124" s="262"/>
      <c r="C124" s="263"/>
      <c r="D124" s="228" t="s">
        <v>316</v>
      </c>
      <c r="E124" s="264" t="s">
        <v>19</v>
      </c>
      <c r="F124" s="265" t="s">
        <v>320</v>
      </c>
      <c r="G124" s="263"/>
      <c r="H124" s="266">
        <v>243.37899999999999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2" t="s">
        <v>316</v>
      </c>
      <c r="AU124" s="272" t="s">
        <v>86</v>
      </c>
      <c r="AV124" s="15" t="s">
        <v>137</v>
      </c>
      <c r="AW124" s="15" t="s">
        <v>37</v>
      </c>
      <c r="AX124" s="15" t="s">
        <v>84</v>
      </c>
      <c r="AY124" s="272" t="s">
        <v>138</v>
      </c>
    </row>
    <row r="125" s="2" customFormat="1" ht="16.5" customHeight="1">
      <c r="A125" s="41"/>
      <c r="B125" s="42"/>
      <c r="C125" s="215" t="s">
        <v>160</v>
      </c>
      <c r="D125" s="215" t="s">
        <v>141</v>
      </c>
      <c r="E125" s="216" t="s">
        <v>602</v>
      </c>
      <c r="F125" s="217" t="s">
        <v>603</v>
      </c>
      <c r="G125" s="218" t="s">
        <v>268</v>
      </c>
      <c r="H125" s="219">
        <v>12.257</v>
      </c>
      <c r="I125" s="220"/>
      <c r="J125" s="221">
        <f>ROUND(I125*H125,2)</f>
        <v>0</v>
      </c>
      <c r="K125" s="217" t="s">
        <v>311</v>
      </c>
      <c r="L125" s="47"/>
      <c r="M125" s="222" t="s">
        <v>19</v>
      </c>
      <c r="N125" s="223" t="s">
        <v>47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137</v>
      </c>
      <c r="AT125" s="226" t="s">
        <v>141</v>
      </c>
      <c r="AU125" s="226" t="s">
        <v>86</v>
      </c>
      <c r="AY125" s="20" t="s">
        <v>138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84</v>
      </c>
      <c r="BK125" s="227">
        <f>ROUND(I125*H125,2)</f>
        <v>0</v>
      </c>
      <c r="BL125" s="20" t="s">
        <v>137</v>
      </c>
      <c r="BM125" s="226" t="s">
        <v>604</v>
      </c>
    </row>
    <row r="126" s="2" customFormat="1">
      <c r="A126" s="41"/>
      <c r="B126" s="42"/>
      <c r="C126" s="43"/>
      <c r="D126" s="228" t="s">
        <v>147</v>
      </c>
      <c r="E126" s="43"/>
      <c r="F126" s="229" t="s">
        <v>605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147</v>
      </c>
      <c r="AU126" s="20" t="s">
        <v>86</v>
      </c>
    </row>
    <row r="127" s="2" customFormat="1">
      <c r="A127" s="41"/>
      <c r="B127" s="42"/>
      <c r="C127" s="43"/>
      <c r="D127" s="239" t="s">
        <v>314</v>
      </c>
      <c r="E127" s="43"/>
      <c r="F127" s="240" t="s">
        <v>606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314</v>
      </c>
      <c r="AU127" s="20" t="s">
        <v>86</v>
      </c>
    </row>
    <row r="128" s="13" customFormat="1">
      <c r="A128" s="13"/>
      <c r="B128" s="241"/>
      <c r="C128" s="242"/>
      <c r="D128" s="228" t="s">
        <v>316</v>
      </c>
      <c r="E128" s="243" t="s">
        <v>19</v>
      </c>
      <c r="F128" s="244" t="s">
        <v>592</v>
      </c>
      <c r="G128" s="242"/>
      <c r="H128" s="243" t="s">
        <v>19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316</v>
      </c>
      <c r="AU128" s="250" t="s">
        <v>86</v>
      </c>
      <c r="AV128" s="13" t="s">
        <v>84</v>
      </c>
      <c r="AW128" s="13" t="s">
        <v>37</v>
      </c>
      <c r="AX128" s="13" t="s">
        <v>76</v>
      </c>
      <c r="AY128" s="250" t="s">
        <v>138</v>
      </c>
    </row>
    <row r="129" s="14" customFormat="1">
      <c r="A129" s="14"/>
      <c r="B129" s="251"/>
      <c r="C129" s="252"/>
      <c r="D129" s="228" t="s">
        <v>316</v>
      </c>
      <c r="E129" s="253" t="s">
        <v>19</v>
      </c>
      <c r="F129" s="254" t="s">
        <v>607</v>
      </c>
      <c r="G129" s="252"/>
      <c r="H129" s="255">
        <v>1.127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316</v>
      </c>
      <c r="AU129" s="261" t="s">
        <v>86</v>
      </c>
      <c r="AV129" s="14" t="s">
        <v>86</v>
      </c>
      <c r="AW129" s="14" t="s">
        <v>37</v>
      </c>
      <c r="AX129" s="14" t="s">
        <v>76</v>
      </c>
      <c r="AY129" s="261" t="s">
        <v>138</v>
      </c>
    </row>
    <row r="130" s="14" customFormat="1">
      <c r="A130" s="14"/>
      <c r="B130" s="251"/>
      <c r="C130" s="252"/>
      <c r="D130" s="228" t="s">
        <v>316</v>
      </c>
      <c r="E130" s="253" t="s">
        <v>19</v>
      </c>
      <c r="F130" s="254" t="s">
        <v>608</v>
      </c>
      <c r="G130" s="252"/>
      <c r="H130" s="255">
        <v>6.5030000000000001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316</v>
      </c>
      <c r="AU130" s="261" t="s">
        <v>86</v>
      </c>
      <c r="AV130" s="14" t="s">
        <v>86</v>
      </c>
      <c r="AW130" s="14" t="s">
        <v>37</v>
      </c>
      <c r="AX130" s="14" t="s">
        <v>76</v>
      </c>
      <c r="AY130" s="261" t="s">
        <v>138</v>
      </c>
    </row>
    <row r="131" s="14" customFormat="1">
      <c r="A131" s="14"/>
      <c r="B131" s="251"/>
      <c r="C131" s="252"/>
      <c r="D131" s="228" t="s">
        <v>316</v>
      </c>
      <c r="E131" s="253" t="s">
        <v>19</v>
      </c>
      <c r="F131" s="254" t="s">
        <v>609</v>
      </c>
      <c r="G131" s="252"/>
      <c r="H131" s="255">
        <v>4.6269999999999998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316</v>
      </c>
      <c r="AU131" s="261" t="s">
        <v>86</v>
      </c>
      <c r="AV131" s="14" t="s">
        <v>86</v>
      </c>
      <c r="AW131" s="14" t="s">
        <v>37</v>
      </c>
      <c r="AX131" s="14" t="s">
        <v>76</v>
      </c>
      <c r="AY131" s="261" t="s">
        <v>138</v>
      </c>
    </row>
    <row r="132" s="15" customFormat="1">
      <c r="A132" s="15"/>
      <c r="B132" s="262"/>
      <c r="C132" s="263"/>
      <c r="D132" s="228" t="s">
        <v>316</v>
      </c>
      <c r="E132" s="264" t="s">
        <v>552</v>
      </c>
      <c r="F132" s="265" t="s">
        <v>320</v>
      </c>
      <c r="G132" s="263"/>
      <c r="H132" s="266">
        <v>12.257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2" t="s">
        <v>316</v>
      </c>
      <c r="AU132" s="272" t="s">
        <v>86</v>
      </c>
      <c r="AV132" s="15" t="s">
        <v>137</v>
      </c>
      <c r="AW132" s="15" t="s">
        <v>37</v>
      </c>
      <c r="AX132" s="15" t="s">
        <v>84</v>
      </c>
      <c r="AY132" s="272" t="s">
        <v>138</v>
      </c>
    </row>
    <row r="133" s="2" customFormat="1" ht="21.75" customHeight="1">
      <c r="A133" s="41"/>
      <c r="B133" s="42"/>
      <c r="C133" s="215" t="s">
        <v>166</v>
      </c>
      <c r="D133" s="215" t="s">
        <v>141</v>
      </c>
      <c r="E133" s="216" t="s">
        <v>321</v>
      </c>
      <c r="F133" s="217" t="s">
        <v>322</v>
      </c>
      <c r="G133" s="218" t="s">
        <v>268</v>
      </c>
      <c r="H133" s="219">
        <v>972.74000000000001</v>
      </c>
      <c r="I133" s="220"/>
      <c r="J133" s="221">
        <f>ROUND(I133*H133,2)</f>
        <v>0</v>
      </c>
      <c r="K133" s="217" t="s">
        <v>311</v>
      </c>
      <c r="L133" s="47"/>
      <c r="M133" s="222" t="s">
        <v>19</v>
      </c>
      <c r="N133" s="223" t="s">
        <v>47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137</v>
      </c>
      <c r="AT133" s="226" t="s">
        <v>141</v>
      </c>
      <c r="AU133" s="226" t="s">
        <v>86</v>
      </c>
      <c r="AY133" s="20" t="s">
        <v>138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84</v>
      </c>
      <c r="BK133" s="227">
        <f>ROUND(I133*H133,2)</f>
        <v>0</v>
      </c>
      <c r="BL133" s="20" t="s">
        <v>137</v>
      </c>
      <c r="BM133" s="226" t="s">
        <v>610</v>
      </c>
    </row>
    <row r="134" s="2" customFormat="1">
      <c r="A134" s="41"/>
      <c r="B134" s="42"/>
      <c r="C134" s="43"/>
      <c r="D134" s="228" t="s">
        <v>147</v>
      </c>
      <c r="E134" s="43"/>
      <c r="F134" s="229" t="s">
        <v>324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147</v>
      </c>
      <c r="AU134" s="20" t="s">
        <v>86</v>
      </c>
    </row>
    <row r="135" s="2" customFormat="1">
      <c r="A135" s="41"/>
      <c r="B135" s="42"/>
      <c r="C135" s="43"/>
      <c r="D135" s="239" t="s">
        <v>314</v>
      </c>
      <c r="E135" s="43"/>
      <c r="F135" s="240" t="s">
        <v>325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314</v>
      </c>
      <c r="AU135" s="20" t="s">
        <v>86</v>
      </c>
    </row>
    <row r="136" s="13" customFormat="1">
      <c r="A136" s="13"/>
      <c r="B136" s="241"/>
      <c r="C136" s="242"/>
      <c r="D136" s="228" t="s">
        <v>316</v>
      </c>
      <c r="E136" s="243" t="s">
        <v>19</v>
      </c>
      <c r="F136" s="244" t="s">
        <v>326</v>
      </c>
      <c r="G136" s="242"/>
      <c r="H136" s="243" t="s">
        <v>19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316</v>
      </c>
      <c r="AU136" s="250" t="s">
        <v>86</v>
      </c>
      <c r="AV136" s="13" t="s">
        <v>84</v>
      </c>
      <c r="AW136" s="13" t="s">
        <v>37</v>
      </c>
      <c r="AX136" s="13" t="s">
        <v>76</v>
      </c>
      <c r="AY136" s="250" t="s">
        <v>138</v>
      </c>
    </row>
    <row r="137" s="14" customFormat="1">
      <c r="A137" s="14"/>
      <c r="B137" s="251"/>
      <c r="C137" s="252"/>
      <c r="D137" s="228" t="s">
        <v>316</v>
      </c>
      <c r="E137" s="253" t="s">
        <v>19</v>
      </c>
      <c r="F137" s="254" t="s">
        <v>288</v>
      </c>
      <c r="G137" s="252"/>
      <c r="H137" s="255">
        <v>215.82599999999999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316</v>
      </c>
      <c r="AU137" s="261" t="s">
        <v>86</v>
      </c>
      <c r="AV137" s="14" t="s">
        <v>86</v>
      </c>
      <c r="AW137" s="14" t="s">
        <v>37</v>
      </c>
      <c r="AX137" s="14" t="s">
        <v>76</v>
      </c>
      <c r="AY137" s="261" t="s">
        <v>138</v>
      </c>
    </row>
    <row r="138" s="14" customFormat="1">
      <c r="A138" s="14"/>
      <c r="B138" s="251"/>
      <c r="C138" s="252"/>
      <c r="D138" s="228" t="s">
        <v>316</v>
      </c>
      <c r="E138" s="253" t="s">
        <v>19</v>
      </c>
      <c r="F138" s="254" t="s">
        <v>611</v>
      </c>
      <c r="G138" s="252"/>
      <c r="H138" s="255">
        <v>282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316</v>
      </c>
      <c r="AU138" s="261" t="s">
        <v>86</v>
      </c>
      <c r="AV138" s="14" t="s">
        <v>86</v>
      </c>
      <c r="AW138" s="14" t="s">
        <v>37</v>
      </c>
      <c r="AX138" s="14" t="s">
        <v>76</v>
      </c>
      <c r="AY138" s="261" t="s">
        <v>138</v>
      </c>
    </row>
    <row r="139" s="13" customFormat="1">
      <c r="A139" s="13"/>
      <c r="B139" s="241"/>
      <c r="C139" s="242"/>
      <c r="D139" s="228" t="s">
        <v>316</v>
      </c>
      <c r="E139" s="243" t="s">
        <v>19</v>
      </c>
      <c r="F139" s="244" t="s">
        <v>327</v>
      </c>
      <c r="G139" s="242"/>
      <c r="H139" s="243" t="s">
        <v>19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316</v>
      </c>
      <c r="AU139" s="250" t="s">
        <v>86</v>
      </c>
      <c r="AV139" s="13" t="s">
        <v>84</v>
      </c>
      <c r="AW139" s="13" t="s">
        <v>37</v>
      </c>
      <c r="AX139" s="13" t="s">
        <v>76</v>
      </c>
      <c r="AY139" s="250" t="s">
        <v>138</v>
      </c>
    </row>
    <row r="140" s="14" customFormat="1">
      <c r="A140" s="14"/>
      <c r="B140" s="251"/>
      <c r="C140" s="252"/>
      <c r="D140" s="228" t="s">
        <v>316</v>
      </c>
      <c r="E140" s="253" t="s">
        <v>19</v>
      </c>
      <c r="F140" s="254" t="s">
        <v>612</v>
      </c>
      <c r="G140" s="252"/>
      <c r="H140" s="255">
        <v>259.08800000000002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316</v>
      </c>
      <c r="AU140" s="261" t="s">
        <v>86</v>
      </c>
      <c r="AV140" s="14" t="s">
        <v>86</v>
      </c>
      <c r="AW140" s="14" t="s">
        <v>37</v>
      </c>
      <c r="AX140" s="14" t="s">
        <v>76</v>
      </c>
      <c r="AY140" s="261" t="s">
        <v>138</v>
      </c>
    </row>
    <row r="141" s="14" customFormat="1">
      <c r="A141" s="14"/>
      <c r="B141" s="251"/>
      <c r="C141" s="252"/>
      <c r="D141" s="228" t="s">
        <v>316</v>
      </c>
      <c r="E141" s="253" t="s">
        <v>19</v>
      </c>
      <c r="F141" s="254" t="s">
        <v>288</v>
      </c>
      <c r="G141" s="252"/>
      <c r="H141" s="255">
        <v>215.82599999999999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316</v>
      </c>
      <c r="AU141" s="261" t="s">
        <v>86</v>
      </c>
      <c r="AV141" s="14" t="s">
        <v>86</v>
      </c>
      <c r="AW141" s="14" t="s">
        <v>37</v>
      </c>
      <c r="AX141" s="14" t="s">
        <v>76</v>
      </c>
      <c r="AY141" s="261" t="s">
        <v>138</v>
      </c>
    </row>
    <row r="142" s="15" customFormat="1">
      <c r="A142" s="15"/>
      <c r="B142" s="262"/>
      <c r="C142" s="263"/>
      <c r="D142" s="228" t="s">
        <v>316</v>
      </c>
      <c r="E142" s="264" t="s">
        <v>19</v>
      </c>
      <c r="F142" s="265" t="s">
        <v>320</v>
      </c>
      <c r="G142" s="263"/>
      <c r="H142" s="266">
        <v>972.74000000000001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316</v>
      </c>
      <c r="AU142" s="272" t="s">
        <v>86</v>
      </c>
      <c r="AV142" s="15" t="s">
        <v>137</v>
      </c>
      <c r="AW142" s="15" t="s">
        <v>37</v>
      </c>
      <c r="AX142" s="15" t="s">
        <v>84</v>
      </c>
      <c r="AY142" s="272" t="s">
        <v>138</v>
      </c>
    </row>
    <row r="143" s="2" customFormat="1" ht="16.5" customHeight="1">
      <c r="A143" s="41"/>
      <c r="B143" s="42"/>
      <c r="C143" s="215" t="s">
        <v>171</v>
      </c>
      <c r="D143" s="215" t="s">
        <v>141</v>
      </c>
      <c r="E143" s="216" t="s">
        <v>328</v>
      </c>
      <c r="F143" s="217" t="s">
        <v>329</v>
      </c>
      <c r="G143" s="218" t="s">
        <v>268</v>
      </c>
      <c r="H143" s="219">
        <v>40.030000000000001</v>
      </c>
      <c r="I143" s="220"/>
      <c r="J143" s="221">
        <f>ROUND(I143*H143,2)</f>
        <v>0</v>
      </c>
      <c r="K143" s="217" t="s">
        <v>19</v>
      </c>
      <c r="L143" s="47"/>
      <c r="M143" s="222" t="s">
        <v>19</v>
      </c>
      <c r="N143" s="223" t="s">
        <v>47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137</v>
      </c>
      <c r="AT143" s="226" t="s">
        <v>141</v>
      </c>
      <c r="AU143" s="226" t="s">
        <v>86</v>
      </c>
      <c r="AY143" s="20" t="s">
        <v>138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84</v>
      </c>
      <c r="BK143" s="227">
        <f>ROUND(I143*H143,2)</f>
        <v>0</v>
      </c>
      <c r="BL143" s="20" t="s">
        <v>137</v>
      </c>
      <c r="BM143" s="226" t="s">
        <v>613</v>
      </c>
    </row>
    <row r="144" s="2" customFormat="1">
      <c r="A144" s="41"/>
      <c r="B144" s="42"/>
      <c r="C144" s="43"/>
      <c r="D144" s="228" t="s">
        <v>147</v>
      </c>
      <c r="E144" s="43"/>
      <c r="F144" s="229" t="s">
        <v>331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147</v>
      </c>
      <c r="AU144" s="20" t="s">
        <v>86</v>
      </c>
    </row>
    <row r="145" s="14" customFormat="1">
      <c r="A145" s="14"/>
      <c r="B145" s="251"/>
      <c r="C145" s="252"/>
      <c r="D145" s="228" t="s">
        <v>316</v>
      </c>
      <c r="E145" s="253" t="s">
        <v>19</v>
      </c>
      <c r="F145" s="254" t="s">
        <v>614</v>
      </c>
      <c r="G145" s="252"/>
      <c r="H145" s="255">
        <v>232.94399999999999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316</v>
      </c>
      <c r="AU145" s="261" t="s">
        <v>86</v>
      </c>
      <c r="AV145" s="14" t="s">
        <v>86</v>
      </c>
      <c r="AW145" s="14" t="s">
        <v>37</v>
      </c>
      <c r="AX145" s="14" t="s">
        <v>76</v>
      </c>
      <c r="AY145" s="261" t="s">
        <v>138</v>
      </c>
    </row>
    <row r="146" s="14" customFormat="1">
      <c r="A146" s="14"/>
      <c r="B146" s="251"/>
      <c r="C146" s="252"/>
      <c r="D146" s="228" t="s">
        <v>316</v>
      </c>
      <c r="E146" s="253" t="s">
        <v>19</v>
      </c>
      <c r="F146" s="254" t="s">
        <v>332</v>
      </c>
      <c r="G146" s="252"/>
      <c r="H146" s="255">
        <v>-215.82599999999999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316</v>
      </c>
      <c r="AU146" s="261" t="s">
        <v>86</v>
      </c>
      <c r="AV146" s="14" t="s">
        <v>86</v>
      </c>
      <c r="AW146" s="14" t="s">
        <v>37</v>
      </c>
      <c r="AX146" s="14" t="s">
        <v>76</v>
      </c>
      <c r="AY146" s="261" t="s">
        <v>138</v>
      </c>
    </row>
    <row r="147" s="14" customFormat="1">
      <c r="A147" s="14"/>
      <c r="B147" s="251"/>
      <c r="C147" s="252"/>
      <c r="D147" s="228" t="s">
        <v>316</v>
      </c>
      <c r="E147" s="253" t="s">
        <v>19</v>
      </c>
      <c r="F147" s="254" t="s">
        <v>615</v>
      </c>
      <c r="G147" s="252"/>
      <c r="H147" s="255">
        <v>22.911999999999999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316</v>
      </c>
      <c r="AU147" s="261" t="s">
        <v>86</v>
      </c>
      <c r="AV147" s="14" t="s">
        <v>86</v>
      </c>
      <c r="AW147" s="14" t="s">
        <v>37</v>
      </c>
      <c r="AX147" s="14" t="s">
        <v>76</v>
      </c>
      <c r="AY147" s="261" t="s">
        <v>138</v>
      </c>
    </row>
    <row r="148" s="15" customFormat="1">
      <c r="A148" s="15"/>
      <c r="B148" s="262"/>
      <c r="C148" s="263"/>
      <c r="D148" s="228" t="s">
        <v>316</v>
      </c>
      <c r="E148" s="264" t="s">
        <v>19</v>
      </c>
      <c r="F148" s="265" t="s">
        <v>320</v>
      </c>
      <c r="G148" s="263"/>
      <c r="H148" s="266">
        <v>40.030000000000001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2" t="s">
        <v>316</v>
      </c>
      <c r="AU148" s="272" t="s">
        <v>86</v>
      </c>
      <c r="AV148" s="15" t="s">
        <v>137</v>
      </c>
      <c r="AW148" s="15" t="s">
        <v>37</v>
      </c>
      <c r="AX148" s="15" t="s">
        <v>84</v>
      </c>
      <c r="AY148" s="272" t="s">
        <v>138</v>
      </c>
    </row>
    <row r="149" s="2" customFormat="1" ht="16.5" customHeight="1">
      <c r="A149" s="41"/>
      <c r="B149" s="42"/>
      <c r="C149" s="215" t="s">
        <v>175</v>
      </c>
      <c r="D149" s="215" t="s">
        <v>141</v>
      </c>
      <c r="E149" s="216" t="s">
        <v>616</v>
      </c>
      <c r="F149" s="217" t="s">
        <v>617</v>
      </c>
      <c r="G149" s="218" t="s">
        <v>268</v>
      </c>
      <c r="H149" s="219">
        <v>474.91399999999999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47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137</v>
      </c>
      <c r="AT149" s="226" t="s">
        <v>141</v>
      </c>
      <c r="AU149" s="226" t="s">
        <v>86</v>
      </c>
      <c r="AY149" s="20" t="s">
        <v>138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84</v>
      </c>
      <c r="BK149" s="227">
        <f>ROUND(I149*H149,2)</f>
        <v>0</v>
      </c>
      <c r="BL149" s="20" t="s">
        <v>137</v>
      </c>
      <c r="BM149" s="226" t="s">
        <v>618</v>
      </c>
    </row>
    <row r="150" s="2" customFormat="1">
      <c r="A150" s="41"/>
      <c r="B150" s="42"/>
      <c r="C150" s="43"/>
      <c r="D150" s="228" t="s">
        <v>147</v>
      </c>
      <c r="E150" s="43"/>
      <c r="F150" s="229" t="s">
        <v>619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147</v>
      </c>
      <c r="AU150" s="20" t="s">
        <v>86</v>
      </c>
    </row>
    <row r="151" s="13" customFormat="1">
      <c r="A151" s="13"/>
      <c r="B151" s="241"/>
      <c r="C151" s="242"/>
      <c r="D151" s="228" t="s">
        <v>316</v>
      </c>
      <c r="E151" s="243" t="s">
        <v>19</v>
      </c>
      <c r="F151" s="244" t="s">
        <v>338</v>
      </c>
      <c r="G151" s="242"/>
      <c r="H151" s="243" t="s">
        <v>19</v>
      </c>
      <c r="I151" s="245"/>
      <c r="J151" s="242"/>
      <c r="K151" s="242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316</v>
      </c>
      <c r="AU151" s="250" t="s">
        <v>86</v>
      </c>
      <c r="AV151" s="13" t="s">
        <v>84</v>
      </c>
      <c r="AW151" s="13" t="s">
        <v>37</v>
      </c>
      <c r="AX151" s="13" t="s">
        <v>76</v>
      </c>
      <c r="AY151" s="250" t="s">
        <v>138</v>
      </c>
    </row>
    <row r="152" s="14" customFormat="1">
      <c r="A152" s="14"/>
      <c r="B152" s="251"/>
      <c r="C152" s="252"/>
      <c r="D152" s="228" t="s">
        <v>316</v>
      </c>
      <c r="E152" s="253" t="s">
        <v>19</v>
      </c>
      <c r="F152" s="254" t="s">
        <v>612</v>
      </c>
      <c r="G152" s="252"/>
      <c r="H152" s="255">
        <v>259.08800000000002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316</v>
      </c>
      <c r="AU152" s="261" t="s">
        <v>86</v>
      </c>
      <c r="AV152" s="14" t="s">
        <v>86</v>
      </c>
      <c r="AW152" s="14" t="s">
        <v>37</v>
      </c>
      <c r="AX152" s="14" t="s">
        <v>76</v>
      </c>
      <c r="AY152" s="261" t="s">
        <v>138</v>
      </c>
    </row>
    <row r="153" s="14" customFormat="1">
      <c r="A153" s="14"/>
      <c r="B153" s="251"/>
      <c r="C153" s="252"/>
      <c r="D153" s="228" t="s">
        <v>316</v>
      </c>
      <c r="E153" s="253" t="s">
        <v>19</v>
      </c>
      <c r="F153" s="254" t="s">
        <v>288</v>
      </c>
      <c r="G153" s="252"/>
      <c r="H153" s="255">
        <v>215.82599999999999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316</v>
      </c>
      <c r="AU153" s="261" t="s">
        <v>86</v>
      </c>
      <c r="AV153" s="14" t="s">
        <v>86</v>
      </c>
      <c r="AW153" s="14" t="s">
        <v>37</v>
      </c>
      <c r="AX153" s="14" t="s">
        <v>76</v>
      </c>
      <c r="AY153" s="261" t="s">
        <v>138</v>
      </c>
    </row>
    <row r="154" s="15" customFormat="1">
      <c r="A154" s="15"/>
      <c r="B154" s="262"/>
      <c r="C154" s="263"/>
      <c r="D154" s="228" t="s">
        <v>316</v>
      </c>
      <c r="E154" s="264" t="s">
        <v>19</v>
      </c>
      <c r="F154" s="265" t="s">
        <v>320</v>
      </c>
      <c r="G154" s="263"/>
      <c r="H154" s="266">
        <v>474.91399999999999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2" t="s">
        <v>316</v>
      </c>
      <c r="AU154" s="272" t="s">
        <v>86</v>
      </c>
      <c r="AV154" s="15" t="s">
        <v>137</v>
      </c>
      <c r="AW154" s="15" t="s">
        <v>37</v>
      </c>
      <c r="AX154" s="15" t="s">
        <v>84</v>
      </c>
      <c r="AY154" s="272" t="s">
        <v>138</v>
      </c>
    </row>
    <row r="155" s="2" customFormat="1" ht="16.5" customHeight="1">
      <c r="A155" s="41"/>
      <c r="B155" s="42"/>
      <c r="C155" s="215" t="s">
        <v>179</v>
      </c>
      <c r="D155" s="215" t="s">
        <v>141</v>
      </c>
      <c r="E155" s="216" t="s">
        <v>620</v>
      </c>
      <c r="F155" s="217" t="s">
        <v>621</v>
      </c>
      <c r="G155" s="218" t="s">
        <v>268</v>
      </c>
      <c r="H155" s="219">
        <v>22.692</v>
      </c>
      <c r="I155" s="220"/>
      <c r="J155" s="221">
        <f>ROUND(I155*H155,2)</f>
        <v>0</v>
      </c>
      <c r="K155" s="217" t="s">
        <v>311</v>
      </c>
      <c r="L155" s="47"/>
      <c r="M155" s="222" t="s">
        <v>19</v>
      </c>
      <c r="N155" s="223" t="s">
        <v>47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137</v>
      </c>
      <c r="AT155" s="226" t="s">
        <v>141</v>
      </c>
      <c r="AU155" s="226" t="s">
        <v>86</v>
      </c>
      <c r="AY155" s="20" t="s">
        <v>138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84</v>
      </c>
      <c r="BK155" s="227">
        <f>ROUND(I155*H155,2)</f>
        <v>0</v>
      </c>
      <c r="BL155" s="20" t="s">
        <v>137</v>
      </c>
      <c r="BM155" s="226" t="s">
        <v>622</v>
      </c>
    </row>
    <row r="156" s="2" customFormat="1">
      <c r="A156" s="41"/>
      <c r="B156" s="42"/>
      <c r="C156" s="43"/>
      <c r="D156" s="228" t="s">
        <v>147</v>
      </c>
      <c r="E156" s="43"/>
      <c r="F156" s="229" t="s">
        <v>623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147</v>
      </c>
      <c r="AU156" s="20" t="s">
        <v>86</v>
      </c>
    </row>
    <row r="157" s="2" customFormat="1">
      <c r="A157" s="41"/>
      <c r="B157" s="42"/>
      <c r="C157" s="43"/>
      <c r="D157" s="239" t="s">
        <v>314</v>
      </c>
      <c r="E157" s="43"/>
      <c r="F157" s="240" t="s">
        <v>624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314</v>
      </c>
      <c r="AU157" s="20" t="s">
        <v>86</v>
      </c>
    </row>
    <row r="158" s="13" customFormat="1">
      <c r="A158" s="13"/>
      <c r="B158" s="241"/>
      <c r="C158" s="242"/>
      <c r="D158" s="228" t="s">
        <v>316</v>
      </c>
      <c r="E158" s="243" t="s">
        <v>19</v>
      </c>
      <c r="F158" s="244" t="s">
        <v>625</v>
      </c>
      <c r="G158" s="242"/>
      <c r="H158" s="243" t="s">
        <v>19</v>
      </c>
      <c r="I158" s="245"/>
      <c r="J158" s="242"/>
      <c r="K158" s="242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316</v>
      </c>
      <c r="AU158" s="250" t="s">
        <v>86</v>
      </c>
      <c r="AV158" s="13" t="s">
        <v>84</v>
      </c>
      <c r="AW158" s="13" t="s">
        <v>37</v>
      </c>
      <c r="AX158" s="13" t="s">
        <v>76</v>
      </c>
      <c r="AY158" s="250" t="s">
        <v>138</v>
      </c>
    </row>
    <row r="159" s="13" customFormat="1">
      <c r="A159" s="13"/>
      <c r="B159" s="241"/>
      <c r="C159" s="242"/>
      <c r="D159" s="228" t="s">
        <v>316</v>
      </c>
      <c r="E159" s="243" t="s">
        <v>19</v>
      </c>
      <c r="F159" s="244" t="s">
        <v>626</v>
      </c>
      <c r="G159" s="242"/>
      <c r="H159" s="243" t="s">
        <v>19</v>
      </c>
      <c r="I159" s="245"/>
      <c r="J159" s="242"/>
      <c r="K159" s="242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316</v>
      </c>
      <c r="AU159" s="250" t="s">
        <v>86</v>
      </c>
      <c r="AV159" s="13" t="s">
        <v>84</v>
      </c>
      <c r="AW159" s="13" t="s">
        <v>37</v>
      </c>
      <c r="AX159" s="13" t="s">
        <v>76</v>
      </c>
      <c r="AY159" s="250" t="s">
        <v>138</v>
      </c>
    </row>
    <row r="160" s="14" customFormat="1">
      <c r="A160" s="14"/>
      <c r="B160" s="251"/>
      <c r="C160" s="252"/>
      <c r="D160" s="228" t="s">
        <v>316</v>
      </c>
      <c r="E160" s="253" t="s">
        <v>537</v>
      </c>
      <c r="F160" s="254" t="s">
        <v>627</v>
      </c>
      <c r="G160" s="252"/>
      <c r="H160" s="255">
        <v>22.692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316</v>
      </c>
      <c r="AU160" s="261" t="s">
        <v>86</v>
      </c>
      <c r="AV160" s="14" t="s">
        <v>86</v>
      </c>
      <c r="AW160" s="14" t="s">
        <v>37</v>
      </c>
      <c r="AX160" s="14" t="s">
        <v>84</v>
      </c>
      <c r="AY160" s="261" t="s">
        <v>138</v>
      </c>
    </row>
    <row r="161" s="2" customFormat="1" ht="16.5" customHeight="1">
      <c r="A161" s="41"/>
      <c r="B161" s="42"/>
      <c r="C161" s="215" t="s">
        <v>183</v>
      </c>
      <c r="D161" s="215" t="s">
        <v>141</v>
      </c>
      <c r="E161" s="216" t="s">
        <v>339</v>
      </c>
      <c r="F161" s="217" t="s">
        <v>340</v>
      </c>
      <c r="G161" s="218" t="s">
        <v>268</v>
      </c>
      <c r="H161" s="219">
        <v>215.82599999999999</v>
      </c>
      <c r="I161" s="220"/>
      <c r="J161" s="221">
        <f>ROUND(I161*H161,2)</f>
        <v>0</v>
      </c>
      <c r="K161" s="217" t="s">
        <v>311</v>
      </c>
      <c r="L161" s="47"/>
      <c r="M161" s="222" t="s">
        <v>19</v>
      </c>
      <c r="N161" s="223" t="s">
        <v>47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137</v>
      </c>
      <c r="AT161" s="226" t="s">
        <v>141</v>
      </c>
      <c r="AU161" s="226" t="s">
        <v>86</v>
      </c>
      <c r="AY161" s="20" t="s">
        <v>138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84</v>
      </c>
      <c r="BK161" s="227">
        <f>ROUND(I161*H161,2)</f>
        <v>0</v>
      </c>
      <c r="BL161" s="20" t="s">
        <v>137</v>
      </c>
      <c r="BM161" s="226" t="s">
        <v>628</v>
      </c>
    </row>
    <row r="162" s="2" customFormat="1">
      <c r="A162" s="41"/>
      <c r="B162" s="42"/>
      <c r="C162" s="43"/>
      <c r="D162" s="228" t="s">
        <v>147</v>
      </c>
      <c r="E162" s="43"/>
      <c r="F162" s="229" t="s">
        <v>342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147</v>
      </c>
      <c r="AU162" s="20" t="s">
        <v>86</v>
      </c>
    </row>
    <row r="163" s="2" customFormat="1">
      <c r="A163" s="41"/>
      <c r="B163" s="42"/>
      <c r="C163" s="43"/>
      <c r="D163" s="239" t="s">
        <v>314</v>
      </c>
      <c r="E163" s="43"/>
      <c r="F163" s="240" t="s">
        <v>343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314</v>
      </c>
      <c r="AU163" s="20" t="s">
        <v>86</v>
      </c>
    </row>
    <row r="164" s="14" customFormat="1">
      <c r="A164" s="14"/>
      <c r="B164" s="251"/>
      <c r="C164" s="252"/>
      <c r="D164" s="228" t="s">
        <v>316</v>
      </c>
      <c r="E164" s="253" t="s">
        <v>19</v>
      </c>
      <c r="F164" s="254" t="s">
        <v>288</v>
      </c>
      <c r="G164" s="252"/>
      <c r="H164" s="255">
        <v>215.82599999999999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316</v>
      </c>
      <c r="AU164" s="261" t="s">
        <v>86</v>
      </c>
      <c r="AV164" s="14" t="s">
        <v>86</v>
      </c>
      <c r="AW164" s="14" t="s">
        <v>37</v>
      </c>
      <c r="AX164" s="14" t="s">
        <v>84</v>
      </c>
      <c r="AY164" s="261" t="s">
        <v>138</v>
      </c>
    </row>
    <row r="165" s="2" customFormat="1" ht="16.5" customHeight="1">
      <c r="A165" s="41"/>
      <c r="B165" s="42"/>
      <c r="C165" s="215" t="s">
        <v>187</v>
      </c>
      <c r="D165" s="215" t="s">
        <v>141</v>
      </c>
      <c r="E165" s="216" t="s">
        <v>344</v>
      </c>
      <c r="F165" s="217" t="s">
        <v>345</v>
      </c>
      <c r="G165" s="218" t="s">
        <v>268</v>
      </c>
      <c r="H165" s="219">
        <v>474.91399999999999</v>
      </c>
      <c r="I165" s="220"/>
      <c r="J165" s="221">
        <f>ROUND(I165*H165,2)</f>
        <v>0</v>
      </c>
      <c r="K165" s="217" t="s">
        <v>311</v>
      </c>
      <c r="L165" s="47"/>
      <c r="M165" s="222" t="s">
        <v>19</v>
      </c>
      <c r="N165" s="223" t="s">
        <v>47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137</v>
      </c>
      <c r="AT165" s="226" t="s">
        <v>141</v>
      </c>
      <c r="AU165" s="226" t="s">
        <v>86</v>
      </c>
      <c r="AY165" s="20" t="s">
        <v>138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84</v>
      </c>
      <c r="BK165" s="227">
        <f>ROUND(I165*H165,2)</f>
        <v>0</v>
      </c>
      <c r="BL165" s="20" t="s">
        <v>137</v>
      </c>
      <c r="BM165" s="226" t="s">
        <v>629</v>
      </c>
    </row>
    <row r="166" s="2" customFormat="1">
      <c r="A166" s="41"/>
      <c r="B166" s="42"/>
      <c r="C166" s="43"/>
      <c r="D166" s="228" t="s">
        <v>147</v>
      </c>
      <c r="E166" s="43"/>
      <c r="F166" s="229" t="s">
        <v>347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147</v>
      </c>
      <c r="AU166" s="20" t="s">
        <v>86</v>
      </c>
    </row>
    <row r="167" s="2" customFormat="1">
      <c r="A167" s="41"/>
      <c r="B167" s="42"/>
      <c r="C167" s="43"/>
      <c r="D167" s="239" t="s">
        <v>314</v>
      </c>
      <c r="E167" s="43"/>
      <c r="F167" s="240" t="s">
        <v>348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314</v>
      </c>
      <c r="AU167" s="20" t="s">
        <v>86</v>
      </c>
    </row>
    <row r="168" s="14" customFormat="1">
      <c r="A168" s="14"/>
      <c r="B168" s="251"/>
      <c r="C168" s="252"/>
      <c r="D168" s="228" t="s">
        <v>316</v>
      </c>
      <c r="E168" s="253" t="s">
        <v>19</v>
      </c>
      <c r="F168" s="254" t="s">
        <v>612</v>
      </c>
      <c r="G168" s="252"/>
      <c r="H168" s="255">
        <v>259.08800000000002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316</v>
      </c>
      <c r="AU168" s="261" t="s">
        <v>86</v>
      </c>
      <c r="AV168" s="14" t="s">
        <v>86</v>
      </c>
      <c r="AW168" s="14" t="s">
        <v>37</v>
      </c>
      <c r="AX168" s="14" t="s">
        <v>76</v>
      </c>
      <c r="AY168" s="261" t="s">
        <v>138</v>
      </c>
    </row>
    <row r="169" s="14" customFormat="1">
      <c r="A169" s="14"/>
      <c r="B169" s="251"/>
      <c r="C169" s="252"/>
      <c r="D169" s="228" t="s">
        <v>316</v>
      </c>
      <c r="E169" s="253" t="s">
        <v>19</v>
      </c>
      <c r="F169" s="254" t="s">
        <v>288</v>
      </c>
      <c r="G169" s="252"/>
      <c r="H169" s="255">
        <v>215.82599999999999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316</v>
      </c>
      <c r="AU169" s="261" t="s">
        <v>86</v>
      </c>
      <c r="AV169" s="14" t="s">
        <v>86</v>
      </c>
      <c r="AW169" s="14" t="s">
        <v>37</v>
      </c>
      <c r="AX169" s="14" t="s">
        <v>76</v>
      </c>
      <c r="AY169" s="261" t="s">
        <v>138</v>
      </c>
    </row>
    <row r="170" s="15" customFormat="1">
      <c r="A170" s="15"/>
      <c r="B170" s="262"/>
      <c r="C170" s="263"/>
      <c r="D170" s="228" t="s">
        <v>316</v>
      </c>
      <c r="E170" s="264" t="s">
        <v>19</v>
      </c>
      <c r="F170" s="265" t="s">
        <v>320</v>
      </c>
      <c r="G170" s="263"/>
      <c r="H170" s="266">
        <v>474.91399999999999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2" t="s">
        <v>316</v>
      </c>
      <c r="AU170" s="272" t="s">
        <v>86</v>
      </c>
      <c r="AV170" s="15" t="s">
        <v>137</v>
      </c>
      <c r="AW170" s="15" t="s">
        <v>37</v>
      </c>
      <c r="AX170" s="15" t="s">
        <v>84</v>
      </c>
      <c r="AY170" s="272" t="s">
        <v>138</v>
      </c>
    </row>
    <row r="171" s="2" customFormat="1" ht="16.5" customHeight="1">
      <c r="A171" s="41"/>
      <c r="B171" s="42"/>
      <c r="C171" s="215" t="s">
        <v>8</v>
      </c>
      <c r="D171" s="215" t="s">
        <v>141</v>
      </c>
      <c r="E171" s="216" t="s">
        <v>349</v>
      </c>
      <c r="F171" s="217" t="s">
        <v>350</v>
      </c>
      <c r="G171" s="218" t="s">
        <v>268</v>
      </c>
      <c r="H171" s="219">
        <v>215.82599999999999</v>
      </c>
      <c r="I171" s="220"/>
      <c r="J171" s="221">
        <f>ROUND(I171*H171,2)</f>
        <v>0</v>
      </c>
      <c r="K171" s="217" t="s">
        <v>311</v>
      </c>
      <c r="L171" s="47"/>
      <c r="M171" s="222" t="s">
        <v>19</v>
      </c>
      <c r="N171" s="223" t="s">
        <v>47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137</v>
      </c>
      <c r="AT171" s="226" t="s">
        <v>141</v>
      </c>
      <c r="AU171" s="226" t="s">
        <v>86</v>
      </c>
      <c r="AY171" s="20" t="s">
        <v>138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84</v>
      </c>
      <c r="BK171" s="227">
        <f>ROUND(I171*H171,2)</f>
        <v>0</v>
      </c>
      <c r="BL171" s="20" t="s">
        <v>137</v>
      </c>
      <c r="BM171" s="226" t="s">
        <v>630</v>
      </c>
    </row>
    <row r="172" s="2" customFormat="1">
      <c r="A172" s="41"/>
      <c r="B172" s="42"/>
      <c r="C172" s="43"/>
      <c r="D172" s="228" t="s">
        <v>147</v>
      </c>
      <c r="E172" s="43"/>
      <c r="F172" s="229" t="s">
        <v>352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147</v>
      </c>
      <c r="AU172" s="20" t="s">
        <v>86</v>
      </c>
    </row>
    <row r="173" s="2" customFormat="1">
      <c r="A173" s="41"/>
      <c r="B173" s="42"/>
      <c r="C173" s="43"/>
      <c r="D173" s="239" t="s">
        <v>314</v>
      </c>
      <c r="E173" s="43"/>
      <c r="F173" s="240" t="s">
        <v>353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314</v>
      </c>
      <c r="AU173" s="20" t="s">
        <v>86</v>
      </c>
    </row>
    <row r="174" s="2" customFormat="1">
      <c r="A174" s="41"/>
      <c r="B174" s="42"/>
      <c r="C174" s="43"/>
      <c r="D174" s="228" t="s">
        <v>148</v>
      </c>
      <c r="E174" s="43"/>
      <c r="F174" s="233" t="s">
        <v>631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148</v>
      </c>
      <c r="AU174" s="20" t="s">
        <v>86</v>
      </c>
    </row>
    <row r="175" s="13" customFormat="1">
      <c r="A175" s="13"/>
      <c r="B175" s="241"/>
      <c r="C175" s="242"/>
      <c r="D175" s="228" t="s">
        <v>316</v>
      </c>
      <c r="E175" s="243" t="s">
        <v>19</v>
      </c>
      <c r="F175" s="244" t="s">
        <v>592</v>
      </c>
      <c r="G175" s="242"/>
      <c r="H175" s="243" t="s">
        <v>19</v>
      </c>
      <c r="I175" s="245"/>
      <c r="J175" s="242"/>
      <c r="K175" s="242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316</v>
      </c>
      <c r="AU175" s="250" t="s">
        <v>86</v>
      </c>
      <c r="AV175" s="13" t="s">
        <v>84</v>
      </c>
      <c r="AW175" s="13" t="s">
        <v>37</v>
      </c>
      <c r="AX175" s="13" t="s">
        <v>76</v>
      </c>
      <c r="AY175" s="250" t="s">
        <v>138</v>
      </c>
    </row>
    <row r="176" s="14" customFormat="1">
      <c r="A176" s="14"/>
      <c r="B176" s="251"/>
      <c r="C176" s="252"/>
      <c r="D176" s="228" t="s">
        <v>316</v>
      </c>
      <c r="E176" s="253" t="s">
        <v>19</v>
      </c>
      <c r="F176" s="254" t="s">
        <v>632</v>
      </c>
      <c r="G176" s="252"/>
      <c r="H176" s="255">
        <v>10.988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316</v>
      </c>
      <c r="AU176" s="261" t="s">
        <v>86</v>
      </c>
      <c r="AV176" s="14" t="s">
        <v>86</v>
      </c>
      <c r="AW176" s="14" t="s">
        <v>37</v>
      </c>
      <c r="AX176" s="14" t="s">
        <v>76</v>
      </c>
      <c r="AY176" s="261" t="s">
        <v>138</v>
      </c>
    </row>
    <row r="177" s="14" customFormat="1">
      <c r="A177" s="14"/>
      <c r="B177" s="251"/>
      <c r="C177" s="252"/>
      <c r="D177" s="228" t="s">
        <v>316</v>
      </c>
      <c r="E177" s="253" t="s">
        <v>19</v>
      </c>
      <c r="F177" s="254" t="s">
        <v>633</v>
      </c>
      <c r="G177" s="252"/>
      <c r="H177" s="255">
        <v>29.827000000000002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316</v>
      </c>
      <c r="AU177" s="261" t="s">
        <v>86</v>
      </c>
      <c r="AV177" s="14" t="s">
        <v>86</v>
      </c>
      <c r="AW177" s="14" t="s">
        <v>37</v>
      </c>
      <c r="AX177" s="14" t="s">
        <v>76</v>
      </c>
      <c r="AY177" s="261" t="s">
        <v>138</v>
      </c>
    </row>
    <row r="178" s="14" customFormat="1">
      <c r="A178" s="14"/>
      <c r="B178" s="251"/>
      <c r="C178" s="252"/>
      <c r="D178" s="228" t="s">
        <v>316</v>
      </c>
      <c r="E178" s="253" t="s">
        <v>19</v>
      </c>
      <c r="F178" s="254" t="s">
        <v>634</v>
      </c>
      <c r="G178" s="252"/>
      <c r="H178" s="255">
        <v>49.832000000000001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316</v>
      </c>
      <c r="AU178" s="261" t="s">
        <v>86</v>
      </c>
      <c r="AV178" s="14" t="s">
        <v>86</v>
      </c>
      <c r="AW178" s="14" t="s">
        <v>37</v>
      </c>
      <c r="AX178" s="14" t="s">
        <v>76</v>
      </c>
      <c r="AY178" s="261" t="s">
        <v>138</v>
      </c>
    </row>
    <row r="179" s="14" customFormat="1">
      <c r="A179" s="14"/>
      <c r="B179" s="251"/>
      <c r="C179" s="252"/>
      <c r="D179" s="228" t="s">
        <v>316</v>
      </c>
      <c r="E179" s="253" t="s">
        <v>19</v>
      </c>
      <c r="F179" s="254" t="s">
        <v>635</v>
      </c>
      <c r="G179" s="252"/>
      <c r="H179" s="255">
        <v>21.367999999999999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316</v>
      </c>
      <c r="AU179" s="261" t="s">
        <v>86</v>
      </c>
      <c r="AV179" s="14" t="s">
        <v>86</v>
      </c>
      <c r="AW179" s="14" t="s">
        <v>37</v>
      </c>
      <c r="AX179" s="14" t="s">
        <v>76</v>
      </c>
      <c r="AY179" s="261" t="s">
        <v>138</v>
      </c>
    </row>
    <row r="180" s="14" customFormat="1">
      <c r="A180" s="14"/>
      <c r="B180" s="251"/>
      <c r="C180" s="252"/>
      <c r="D180" s="228" t="s">
        <v>316</v>
      </c>
      <c r="E180" s="253" t="s">
        <v>19</v>
      </c>
      <c r="F180" s="254" t="s">
        <v>636</v>
      </c>
      <c r="G180" s="252"/>
      <c r="H180" s="255">
        <v>36.902000000000001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316</v>
      </c>
      <c r="AU180" s="261" t="s">
        <v>86</v>
      </c>
      <c r="AV180" s="14" t="s">
        <v>86</v>
      </c>
      <c r="AW180" s="14" t="s">
        <v>37</v>
      </c>
      <c r="AX180" s="14" t="s">
        <v>76</v>
      </c>
      <c r="AY180" s="261" t="s">
        <v>138</v>
      </c>
    </row>
    <row r="181" s="14" customFormat="1">
      <c r="A181" s="14"/>
      <c r="B181" s="251"/>
      <c r="C181" s="252"/>
      <c r="D181" s="228" t="s">
        <v>316</v>
      </c>
      <c r="E181" s="253" t="s">
        <v>19</v>
      </c>
      <c r="F181" s="254" t="s">
        <v>637</v>
      </c>
      <c r="G181" s="252"/>
      <c r="H181" s="255">
        <v>43.863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316</v>
      </c>
      <c r="AU181" s="261" t="s">
        <v>86</v>
      </c>
      <c r="AV181" s="14" t="s">
        <v>86</v>
      </c>
      <c r="AW181" s="14" t="s">
        <v>37</v>
      </c>
      <c r="AX181" s="14" t="s">
        <v>76</v>
      </c>
      <c r="AY181" s="261" t="s">
        <v>138</v>
      </c>
    </row>
    <row r="182" s="14" customFormat="1">
      <c r="A182" s="14"/>
      <c r="B182" s="251"/>
      <c r="C182" s="252"/>
      <c r="D182" s="228" t="s">
        <v>316</v>
      </c>
      <c r="E182" s="253" t="s">
        <v>19</v>
      </c>
      <c r="F182" s="254" t="s">
        <v>638</v>
      </c>
      <c r="G182" s="252"/>
      <c r="H182" s="255">
        <v>3.621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316</v>
      </c>
      <c r="AU182" s="261" t="s">
        <v>86</v>
      </c>
      <c r="AV182" s="14" t="s">
        <v>86</v>
      </c>
      <c r="AW182" s="14" t="s">
        <v>37</v>
      </c>
      <c r="AX182" s="14" t="s">
        <v>76</v>
      </c>
      <c r="AY182" s="261" t="s">
        <v>138</v>
      </c>
    </row>
    <row r="183" s="14" customFormat="1">
      <c r="A183" s="14"/>
      <c r="B183" s="251"/>
      <c r="C183" s="252"/>
      <c r="D183" s="228" t="s">
        <v>316</v>
      </c>
      <c r="E183" s="253" t="s">
        <v>19</v>
      </c>
      <c r="F183" s="254" t="s">
        <v>600</v>
      </c>
      <c r="G183" s="252"/>
      <c r="H183" s="255">
        <v>19.425000000000001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316</v>
      </c>
      <c r="AU183" s="261" t="s">
        <v>86</v>
      </c>
      <c r="AV183" s="14" t="s">
        <v>86</v>
      </c>
      <c r="AW183" s="14" t="s">
        <v>37</v>
      </c>
      <c r="AX183" s="14" t="s">
        <v>76</v>
      </c>
      <c r="AY183" s="261" t="s">
        <v>138</v>
      </c>
    </row>
    <row r="184" s="15" customFormat="1">
      <c r="A184" s="15"/>
      <c r="B184" s="262"/>
      <c r="C184" s="263"/>
      <c r="D184" s="228" t="s">
        <v>316</v>
      </c>
      <c r="E184" s="264" t="s">
        <v>288</v>
      </c>
      <c r="F184" s="265" t="s">
        <v>320</v>
      </c>
      <c r="G184" s="263"/>
      <c r="H184" s="266">
        <v>215.82599999999999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2" t="s">
        <v>316</v>
      </c>
      <c r="AU184" s="272" t="s">
        <v>86</v>
      </c>
      <c r="AV184" s="15" t="s">
        <v>137</v>
      </c>
      <c r="AW184" s="15" t="s">
        <v>37</v>
      </c>
      <c r="AX184" s="15" t="s">
        <v>84</v>
      </c>
      <c r="AY184" s="272" t="s">
        <v>138</v>
      </c>
    </row>
    <row r="185" s="2" customFormat="1" ht="21.75" customHeight="1">
      <c r="A185" s="41"/>
      <c r="B185" s="42"/>
      <c r="C185" s="215" t="s">
        <v>198</v>
      </c>
      <c r="D185" s="215" t="s">
        <v>141</v>
      </c>
      <c r="E185" s="216" t="s">
        <v>639</v>
      </c>
      <c r="F185" s="217" t="s">
        <v>640</v>
      </c>
      <c r="G185" s="218" t="s">
        <v>264</v>
      </c>
      <c r="H185" s="219">
        <v>1295.4400000000001</v>
      </c>
      <c r="I185" s="220"/>
      <c r="J185" s="221">
        <f>ROUND(I185*H185,2)</f>
        <v>0</v>
      </c>
      <c r="K185" s="217" t="s">
        <v>311</v>
      </c>
      <c r="L185" s="47"/>
      <c r="M185" s="222" t="s">
        <v>19</v>
      </c>
      <c r="N185" s="223" t="s">
        <v>47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137</v>
      </c>
      <c r="AT185" s="226" t="s">
        <v>141</v>
      </c>
      <c r="AU185" s="226" t="s">
        <v>86</v>
      </c>
      <c r="AY185" s="20" t="s">
        <v>138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84</v>
      </c>
      <c r="BK185" s="227">
        <f>ROUND(I185*H185,2)</f>
        <v>0</v>
      </c>
      <c r="BL185" s="20" t="s">
        <v>137</v>
      </c>
      <c r="BM185" s="226" t="s">
        <v>641</v>
      </c>
    </row>
    <row r="186" s="2" customFormat="1">
      <c r="A186" s="41"/>
      <c r="B186" s="42"/>
      <c r="C186" s="43"/>
      <c r="D186" s="228" t="s">
        <v>147</v>
      </c>
      <c r="E186" s="43"/>
      <c r="F186" s="229" t="s">
        <v>642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147</v>
      </c>
      <c r="AU186" s="20" t="s">
        <v>86</v>
      </c>
    </row>
    <row r="187" s="2" customFormat="1">
      <c r="A187" s="41"/>
      <c r="B187" s="42"/>
      <c r="C187" s="43"/>
      <c r="D187" s="239" t="s">
        <v>314</v>
      </c>
      <c r="E187" s="43"/>
      <c r="F187" s="240" t="s">
        <v>643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314</v>
      </c>
      <c r="AU187" s="20" t="s">
        <v>86</v>
      </c>
    </row>
    <row r="188" s="13" customFormat="1">
      <c r="A188" s="13"/>
      <c r="B188" s="241"/>
      <c r="C188" s="242"/>
      <c r="D188" s="228" t="s">
        <v>316</v>
      </c>
      <c r="E188" s="243" t="s">
        <v>19</v>
      </c>
      <c r="F188" s="244" t="s">
        <v>644</v>
      </c>
      <c r="G188" s="242"/>
      <c r="H188" s="243" t="s">
        <v>19</v>
      </c>
      <c r="I188" s="245"/>
      <c r="J188" s="242"/>
      <c r="K188" s="242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316</v>
      </c>
      <c r="AU188" s="250" t="s">
        <v>86</v>
      </c>
      <c r="AV188" s="13" t="s">
        <v>84</v>
      </c>
      <c r="AW188" s="13" t="s">
        <v>37</v>
      </c>
      <c r="AX188" s="13" t="s">
        <v>76</v>
      </c>
      <c r="AY188" s="250" t="s">
        <v>138</v>
      </c>
    </row>
    <row r="189" s="14" customFormat="1">
      <c r="A189" s="14"/>
      <c r="B189" s="251"/>
      <c r="C189" s="252"/>
      <c r="D189" s="228" t="s">
        <v>316</v>
      </c>
      <c r="E189" s="253" t="s">
        <v>19</v>
      </c>
      <c r="F189" s="254" t="s">
        <v>645</v>
      </c>
      <c r="G189" s="252"/>
      <c r="H189" s="255">
        <v>1295.4400000000001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316</v>
      </c>
      <c r="AU189" s="261" t="s">
        <v>86</v>
      </c>
      <c r="AV189" s="14" t="s">
        <v>86</v>
      </c>
      <c r="AW189" s="14" t="s">
        <v>37</v>
      </c>
      <c r="AX189" s="14" t="s">
        <v>76</v>
      </c>
      <c r="AY189" s="261" t="s">
        <v>138</v>
      </c>
    </row>
    <row r="190" s="15" customFormat="1">
      <c r="A190" s="15"/>
      <c r="B190" s="262"/>
      <c r="C190" s="263"/>
      <c r="D190" s="228" t="s">
        <v>316</v>
      </c>
      <c r="E190" s="264" t="s">
        <v>539</v>
      </c>
      <c r="F190" s="265" t="s">
        <v>320</v>
      </c>
      <c r="G190" s="263"/>
      <c r="H190" s="266">
        <v>1295.4400000000001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316</v>
      </c>
      <c r="AU190" s="272" t="s">
        <v>86</v>
      </c>
      <c r="AV190" s="15" t="s">
        <v>137</v>
      </c>
      <c r="AW190" s="15" t="s">
        <v>37</v>
      </c>
      <c r="AX190" s="15" t="s">
        <v>84</v>
      </c>
      <c r="AY190" s="272" t="s">
        <v>138</v>
      </c>
    </row>
    <row r="191" s="2" customFormat="1" ht="16.5" customHeight="1">
      <c r="A191" s="41"/>
      <c r="B191" s="42"/>
      <c r="C191" s="215" t="s">
        <v>203</v>
      </c>
      <c r="D191" s="215" t="s">
        <v>141</v>
      </c>
      <c r="E191" s="216" t="s">
        <v>646</v>
      </c>
      <c r="F191" s="217" t="s">
        <v>647</v>
      </c>
      <c r="G191" s="218" t="s">
        <v>264</v>
      </c>
      <c r="H191" s="219">
        <v>1295.4400000000001</v>
      </c>
      <c r="I191" s="220"/>
      <c r="J191" s="221">
        <f>ROUND(I191*H191,2)</f>
        <v>0</v>
      </c>
      <c r="K191" s="217" t="s">
        <v>19</v>
      </c>
      <c r="L191" s="47"/>
      <c r="M191" s="222" t="s">
        <v>19</v>
      </c>
      <c r="N191" s="223" t="s">
        <v>47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137</v>
      </c>
      <c r="AT191" s="226" t="s">
        <v>141</v>
      </c>
      <c r="AU191" s="226" t="s">
        <v>86</v>
      </c>
      <c r="AY191" s="20" t="s">
        <v>138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84</v>
      </c>
      <c r="BK191" s="227">
        <f>ROUND(I191*H191,2)</f>
        <v>0</v>
      </c>
      <c r="BL191" s="20" t="s">
        <v>137</v>
      </c>
      <c r="BM191" s="226" t="s">
        <v>648</v>
      </c>
    </row>
    <row r="192" s="2" customFormat="1">
      <c r="A192" s="41"/>
      <c r="B192" s="42"/>
      <c r="C192" s="43"/>
      <c r="D192" s="228" t="s">
        <v>147</v>
      </c>
      <c r="E192" s="43"/>
      <c r="F192" s="229" t="s">
        <v>649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147</v>
      </c>
      <c r="AU192" s="20" t="s">
        <v>86</v>
      </c>
    </row>
    <row r="193" s="14" customFormat="1">
      <c r="A193" s="14"/>
      <c r="B193" s="251"/>
      <c r="C193" s="252"/>
      <c r="D193" s="228" t="s">
        <v>316</v>
      </c>
      <c r="E193" s="253" t="s">
        <v>19</v>
      </c>
      <c r="F193" s="254" t="s">
        <v>539</v>
      </c>
      <c r="G193" s="252"/>
      <c r="H193" s="255">
        <v>1295.4400000000001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316</v>
      </c>
      <c r="AU193" s="261" t="s">
        <v>86</v>
      </c>
      <c r="AV193" s="14" t="s">
        <v>86</v>
      </c>
      <c r="AW193" s="14" t="s">
        <v>37</v>
      </c>
      <c r="AX193" s="14" t="s">
        <v>84</v>
      </c>
      <c r="AY193" s="261" t="s">
        <v>138</v>
      </c>
    </row>
    <row r="194" s="2" customFormat="1" ht="16.5" customHeight="1">
      <c r="A194" s="41"/>
      <c r="B194" s="42"/>
      <c r="C194" s="273" t="s">
        <v>208</v>
      </c>
      <c r="D194" s="273" t="s">
        <v>488</v>
      </c>
      <c r="E194" s="274" t="s">
        <v>650</v>
      </c>
      <c r="F194" s="275" t="s">
        <v>651</v>
      </c>
      <c r="G194" s="276" t="s">
        <v>555</v>
      </c>
      <c r="H194" s="277">
        <v>38.863</v>
      </c>
      <c r="I194" s="278"/>
      <c r="J194" s="279">
        <f>ROUND(I194*H194,2)</f>
        <v>0</v>
      </c>
      <c r="K194" s="275" t="s">
        <v>311</v>
      </c>
      <c r="L194" s="280"/>
      <c r="M194" s="281" t="s">
        <v>19</v>
      </c>
      <c r="N194" s="282" t="s">
        <v>47</v>
      </c>
      <c r="O194" s="87"/>
      <c r="P194" s="224">
        <f>O194*H194</f>
        <v>0</v>
      </c>
      <c r="Q194" s="224">
        <v>0.001</v>
      </c>
      <c r="R194" s="224">
        <f>Q194*H194</f>
        <v>0.038863000000000002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175</v>
      </c>
      <c r="AT194" s="226" t="s">
        <v>488</v>
      </c>
      <c r="AU194" s="226" t="s">
        <v>86</v>
      </c>
      <c r="AY194" s="20" t="s">
        <v>138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84</v>
      </c>
      <c r="BK194" s="227">
        <f>ROUND(I194*H194,2)</f>
        <v>0</v>
      </c>
      <c r="BL194" s="20" t="s">
        <v>137</v>
      </c>
      <c r="BM194" s="226" t="s">
        <v>652</v>
      </c>
    </row>
    <row r="195" s="2" customFormat="1">
      <c r="A195" s="41"/>
      <c r="B195" s="42"/>
      <c r="C195" s="43"/>
      <c r="D195" s="228" t="s">
        <v>147</v>
      </c>
      <c r="E195" s="43"/>
      <c r="F195" s="229" t="s">
        <v>651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147</v>
      </c>
      <c r="AU195" s="20" t="s">
        <v>86</v>
      </c>
    </row>
    <row r="196" s="14" customFormat="1">
      <c r="A196" s="14"/>
      <c r="B196" s="251"/>
      <c r="C196" s="252"/>
      <c r="D196" s="228" t="s">
        <v>316</v>
      </c>
      <c r="E196" s="253" t="s">
        <v>19</v>
      </c>
      <c r="F196" s="254" t="s">
        <v>653</v>
      </c>
      <c r="G196" s="252"/>
      <c r="H196" s="255">
        <v>38.863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316</v>
      </c>
      <c r="AU196" s="261" t="s">
        <v>86</v>
      </c>
      <c r="AV196" s="14" t="s">
        <v>86</v>
      </c>
      <c r="AW196" s="14" t="s">
        <v>37</v>
      </c>
      <c r="AX196" s="14" t="s">
        <v>84</v>
      </c>
      <c r="AY196" s="261" t="s">
        <v>138</v>
      </c>
    </row>
    <row r="197" s="2" customFormat="1" ht="16.5" customHeight="1">
      <c r="A197" s="41"/>
      <c r="B197" s="42"/>
      <c r="C197" s="215" t="s">
        <v>212</v>
      </c>
      <c r="D197" s="215" t="s">
        <v>141</v>
      </c>
      <c r="E197" s="216" t="s">
        <v>654</v>
      </c>
      <c r="F197" s="217" t="s">
        <v>655</v>
      </c>
      <c r="G197" s="218" t="s">
        <v>264</v>
      </c>
      <c r="H197" s="219">
        <v>1295.4400000000001</v>
      </c>
      <c r="I197" s="220"/>
      <c r="J197" s="221">
        <f>ROUND(I197*H197,2)</f>
        <v>0</v>
      </c>
      <c r="K197" s="217" t="s">
        <v>311</v>
      </c>
      <c r="L197" s="47"/>
      <c r="M197" s="222" t="s">
        <v>19</v>
      </c>
      <c r="N197" s="223" t="s">
        <v>47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137</v>
      </c>
      <c r="AT197" s="226" t="s">
        <v>141</v>
      </c>
      <c r="AU197" s="226" t="s">
        <v>86</v>
      </c>
      <c r="AY197" s="20" t="s">
        <v>138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84</v>
      </c>
      <c r="BK197" s="227">
        <f>ROUND(I197*H197,2)</f>
        <v>0</v>
      </c>
      <c r="BL197" s="20" t="s">
        <v>137</v>
      </c>
      <c r="BM197" s="226" t="s">
        <v>656</v>
      </c>
    </row>
    <row r="198" s="2" customFormat="1">
      <c r="A198" s="41"/>
      <c r="B198" s="42"/>
      <c r="C198" s="43"/>
      <c r="D198" s="228" t="s">
        <v>147</v>
      </c>
      <c r="E198" s="43"/>
      <c r="F198" s="229" t="s">
        <v>657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147</v>
      </c>
      <c r="AU198" s="20" t="s">
        <v>86</v>
      </c>
    </row>
    <row r="199" s="2" customFormat="1">
      <c r="A199" s="41"/>
      <c r="B199" s="42"/>
      <c r="C199" s="43"/>
      <c r="D199" s="239" t="s">
        <v>314</v>
      </c>
      <c r="E199" s="43"/>
      <c r="F199" s="240" t="s">
        <v>658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314</v>
      </c>
      <c r="AU199" s="20" t="s">
        <v>86</v>
      </c>
    </row>
    <row r="200" s="14" customFormat="1">
      <c r="A200" s="14"/>
      <c r="B200" s="251"/>
      <c r="C200" s="252"/>
      <c r="D200" s="228" t="s">
        <v>316</v>
      </c>
      <c r="E200" s="253" t="s">
        <v>19</v>
      </c>
      <c r="F200" s="254" t="s">
        <v>539</v>
      </c>
      <c r="G200" s="252"/>
      <c r="H200" s="255">
        <v>1295.4400000000001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316</v>
      </c>
      <c r="AU200" s="261" t="s">
        <v>86</v>
      </c>
      <c r="AV200" s="14" t="s">
        <v>86</v>
      </c>
      <c r="AW200" s="14" t="s">
        <v>37</v>
      </c>
      <c r="AX200" s="14" t="s">
        <v>84</v>
      </c>
      <c r="AY200" s="261" t="s">
        <v>138</v>
      </c>
    </row>
    <row r="201" s="2" customFormat="1" ht="16.5" customHeight="1">
      <c r="A201" s="41"/>
      <c r="B201" s="42"/>
      <c r="C201" s="215" t="s">
        <v>421</v>
      </c>
      <c r="D201" s="215" t="s">
        <v>141</v>
      </c>
      <c r="E201" s="216" t="s">
        <v>359</v>
      </c>
      <c r="F201" s="217" t="s">
        <v>360</v>
      </c>
      <c r="G201" s="218" t="s">
        <v>264</v>
      </c>
      <c r="H201" s="219">
        <v>71.718999999999994</v>
      </c>
      <c r="I201" s="220"/>
      <c r="J201" s="221">
        <f>ROUND(I201*H201,2)</f>
        <v>0</v>
      </c>
      <c r="K201" s="217" t="s">
        <v>311</v>
      </c>
      <c r="L201" s="47"/>
      <c r="M201" s="222" t="s">
        <v>19</v>
      </c>
      <c r="N201" s="223" t="s">
        <v>47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137</v>
      </c>
      <c r="AT201" s="226" t="s">
        <v>141</v>
      </c>
      <c r="AU201" s="226" t="s">
        <v>86</v>
      </c>
      <c r="AY201" s="20" t="s">
        <v>138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84</v>
      </c>
      <c r="BK201" s="227">
        <f>ROUND(I201*H201,2)</f>
        <v>0</v>
      </c>
      <c r="BL201" s="20" t="s">
        <v>137</v>
      </c>
      <c r="BM201" s="226" t="s">
        <v>659</v>
      </c>
    </row>
    <row r="202" s="2" customFormat="1">
      <c r="A202" s="41"/>
      <c r="B202" s="42"/>
      <c r="C202" s="43"/>
      <c r="D202" s="228" t="s">
        <v>147</v>
      </c>
      <c r="E202" s="43"/>
      <c r="F202" s="229" t="s">
        <v>362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147</v>
      </c>
      <c r="AU202" s="20" t="s">
        <v>86</v>
      </c>
    </row>
    <row r="203" s="2" customFormat="1">
      <c r="A203" s="41"/>
      <c r="B203" s="42"/>
      <c r="C203" s="43"/>
      <c r="D203" s="239" t="s">
        <v>314</v>
      </c>
      <c r="E203" s="43"/>
      <c r="F203" s="240" t="s">
        <v>363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314</v>
      </c>
      <c r="AU203" s="20" t="s">
        <v>86</v>
      </c>
    </row>
    <row r="204" s="2" customFormat="1">
      <c r="A204" s="41"/>
      <c r="B204" s="42"/>
      <c r="C204" s="43"/>
      <c r="D204" s="228" t="s">
        <v>148</v>
      </c>
      <c r="E204" s="43"/>
      <c r="F204" s="233" t="s">
        <v>631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148</v>
      </c>
      <c r="AU204" s="20" t="s">
        <v>86</v>
      </c>
    </row>
    <row r="205" s="14" customFormat="1">
      <c r="A205" s="14"/>
      <c r="B205" s="251"/>
      <c r="C205" s="252"/>
      <c r="D205" s="228" t="s">
        <v>316</v>
      </c>
      <c r="E205" s="253" t="s">
        <v>19</v>
      </c>
      <c r="F205" s="254" t="s">
        <v>542</v>
      </c>
      <c r="G205" s="252"/>
      <c r="H205" s="255">
        <v>71.718999999999994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316</v>
      </c>
      <c r="AU205" s="261" t="s">
        <v>86</v>
      </c>
      <c r="AV205" s="14" t="s">
        <v>86</v>
      </c>
      <c r="AW205" s="14" t="s">
        <v>37</v>
      </c>
      <c r="AX205" s="14" t="s">
        <v>84</v>
      </c>
      <c r="AY205" s="261" t="s">
        <v>138</v>
      </c>
    </row>
    <row r="206" s="2" customFormat="1" ht="16.5" customHeight="1">
      <c r="A206" s="41"/>
      <c r="B206" s="42"/>
      <c r="C206" s="215" t="s">
        <v>427</v>
      </c>
      <c r="D206" s="215" t="s">
        <v>141</v>
      </c>
      <c r="E206" s="216" t="s">
        <v>660</v>
      </c>
      <c r="F206" s="217" t="s">
        <v>661</v>
      </c>
      <c r="G206" s="218" t="s">
        <v>264</v>
      </c>
      <c r="H206" s="219">
        <v>1295.4400000000001</v>
      </c>
      <c r="I206" s="220"/>
      <c r="J206" s="221">
        <f>ROUND(I206*H206,2)</f>
        <v>0</v>
      </c>
      <c r="K206" s="217" t="s">
        <v>311</v>
      </c>
      <c r="L206" s="47"/>
      <c r="M206" s="222" t="s">
        <v>19</v>
      </c>
      <c r="N206" s="223" t="s">
        <v>47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137</v>
      </c>
      <c r="AT206" s="226" t="s">
        <v>141</v>
      </c>
      <c r="AU206" s="226" t="s">
        <v>86</v>
      </c>
      <c r="AY206" s="20" t="s">
        <v>138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84</v>
      </c>
      <c r="BK206" s="227">
        <f>ROUND(I206*H206,2)</f>
        <v>0</v>
      </c>
      <c r="BL206" s="20" t="s">
        <v>137</v>
      </c>
      <c r="BM206" s="226" t="s">
        <v>662</v>
      </c>
    </row>
    <row r="207" s="2" customFormat="1">
      <c r="A207" s="41"/>
      <c r="B207" s="42"/>
      <c r="C207" s="43"/>
      <c r="D207" s="228" t="s">
        <v>147</v>
      </c>
      <c r="E207" s="43"/>
      <c r="F207" s="229" t="s">
        <v>663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147</v>
      </c>
      <c r="AU207" s="20" t="s">
        <v>86</v>
      </c>
    </row>
    <row r="208" s="2" customFormat="1">
      <c r="A208" s="41"/>
      <c r="B208" s="42"/>
      <c r="C208" s="43"/>
      <c r="D208" s="239" t="s">
        <v>314</v>
      </c>
      <c r="E208" s="43"/>
      <c r="F208" s="240" t="s">
        <v>664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314</v>
      </c>
      <c r="AU208" s="20" t="s">
        <v>86</v>
      </c>
    </row>
    <row r="209" s="14" customFormat="1">
      <c r="A209" s="14"/>
      <c r="B209" s="251"/>
      <c r="C209" s="252"/>
      <c r="D209" s="228" t="s">
        <v>316</v>
      </c>
      <c r="E209" s="253" t="s">
        <v>19</v>
      </c>
      <c r="F209" s="254" t="s">
        <v>539</v>
      </c>
      <c r="G209" s="252"/>
      <c r="H209" s="255">
        <v>1295.4400000000001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316</v>
      </c>
      <c r="AU209" s="261" t="s">
        <v>86</v>
      </c>
      <c r="AV209" s="14" t="s">
        <v>86</v>
      </c>
      <c r="AW209" s="14" t="s">
        <v>37</v>
      </c>
      <c r="AX209" s="14" t="s">
        <v>84</v>
      </c>
      <c r="AY209" s="261" t="s">
        <v>138</v>
      </c>
    </row>
    <row r="210" s="2" customFormat="1" ht="16.5" customHeight="1">
      <c r="A210" s="41"/>
      <c r="B210" s="42"/>
      <c r="C210" s="215" t="s">
        <v>434</v>
      </c>
      <c r="D210" s="215" t="s">
        <v>141</v>
      </c>
      <c r="E210" s="216" t="s">
        <v>665</v>
      </c>
      <c r="F210" s="217" t="s">
        <v>666</v>
      </c>
      <c r="G210" s="218" t="s">
        <v>268</v>
      </c>
      <c r="H210" s="219">
        <v>38.863</v>
      </c>
      <c r="I210" s="220"/>
      <c r="J210" s="221">
        <f>ROUND(I210*H210,2)</f>
        <v>0</v>
      </c>
      <c r="K210" s="217" t="s">
        <v>311</v>
      </c>
      <c r="L210" s="47"/>
      <c r="M210" s="222" t="s">
        <v>19</v>
      </c>
      <c r="N210" s="223" t="s">
        <v>47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137</v>
      </c>
      <c r="AT210" s="226" t="s">
        <v>141</v>
      </c>
      <c r="AU210" s="226" t="s">
        <v>86</v>
      </c>
      <c r="AY210" s="20" t="s">
        <v>138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84</v>
      </c>
      <c r="BK210" s="227">
        <f>ROUND(I210*H210,2)</f>
        <v>0</v>
      </c>
      <c r="BL210" s="20" t="s">
        <v>137</v>
      </c>
      <c r="BM210" s="226" t="s">
        <v>667</v>
      </c>
    </row>
    <row r="211" s="2" customFormat="1">
      <c r="A211" s="41"/>
      <c r="B211" s="42"/>
      <c r="C211" s="43"/>
      <c r="D211" s="228" t="s">
        <v>147</v>
      </c>
      <c r="E211" s="43"/>
      <c r="F211" s="229" t="s">
        <v>668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147</v>
      </c>
      <c r="AU211" s="20" t="s">
        <v>86</v>
      </c>
    </row>
    <row r="212" s="2" customFormat="1">
      <c r="A212" s="41"/>
      <c r="B212" s="42"/>
      <c r="C212" s="43"/>
      <c r="D212" s="239" t="s">
        <v>314</v>
      </c>
      <c r="E212" s="43"/>
      <c r="F212" s="240" t="s">
        <v>669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314</v>
      </c>
      <c r="AU212" s="20" t="s">
        <v>86</v>
      </c>
    </row>
    <row r="213" s="14" customFormat="1">
      <c r="A213" s="14"/>
      <c r="B213" s="251"/>
      <c r="C213" s="252"/>
      <c r="D213" s="228" t="s">
        <v>316</v>
      </c>
      <c r="E213" s="253" t="s">
        <v>19</v>
      </c>
      <c r="F213" s="254" t="s">
        <v>670</v>
      </c>
      <c r="G213" s="252"/>
      <c r="H213" s="255">
        <v>38.863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316</v>
      </c>
      <c r="AU213" s="261" t="s">
        <v>86</v>
      </c>
      <c r="AV213" s="14" t="s">
        <v>86</v>
      </c>
      <c r="AW213" s="14" t="s">
        <v>37</v>
      </c>
      <c r="AX213" s="14" t="s">
        <v>76</v>
      </c>
      <c r="AY213" s="261" t="s">
        <v>138</v>
      </c>
    </row>
    <row r="214" s="15" customFormat="1">
      <c r="A214" s="15"/>
      <c r="B214" s="262"/>
      <c r="C214" s="263"/>
      <c r="D214" s="228" t="s">
        <v>316</v>
      </c>
      <c r="E214" s="264" t="s">
        <v>671</v>
      </c>
      <c r="F214" s="265" t="s">
        <v>320</v>
      </c>
      <c r="G214" s="263"/>
      <c r="H214" s="266">
        <v>38.863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2" t="s">
        <v>316</v>
      </c>
      <c r="AU214" s="272" t="s">
        <v>86</v>
      </c>
      <c r="AV214" s="15" t="s">
        <v>137</v>
      </c>
      <c r="AW214" s="15" t="s">
        <v>37</v>
      </c>
      <c r="AX214" s="15" t="s">
        <v>84</v>
      </c>
      <c r="AY214" s="272" t="s">
        <v>138</v>
      </c>
    </row>
    <row r="215" s="12" customFormat="1" ht="22.8" customHeight="1">
      <c r="A215" s="12"/>
      <c r="B215" s="199"/>
      <c r="C215" s="200"/>
      <c r="D215" s="201" t="s">
        <v>75</v>
      </c>
      <c r="E215" s="213" t="s">
        <v>153</v>
      </c>
      <c r="F215" s="213" t="s">
        <v>364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SUM(P216:P334)</f>
        <v>0</v>
      </c>
      <c r="Q215" s="207"/>
      <c r="R215" s="208">
        <f>SUM(R216:R334)</f>
        <v>17.413221149999998</v>
      </c>
      <c r="S215" s="207"/>
      <c r="T215" s="209">
        <f>SUM(T216:T334)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84</v>
      </c>
      <c r="AT215" s="211" t="s">
        <v>75</v>
      </c>
      <c r="AU215" s="211" t="s">
        <v>84</v>
      </c>
      <c r="AY215" s="210" t="s">
        <v>138</v>
      </c>
      <c r="BK215" s="212">
        <f>SUM(BK216:BK334)</f>
        <v>0</v>
      </c>
    </row>
    <row r="216" s="2" customFormat="1" ht="16.5" customHeight="1">
      <c r="A216" s="41"/>
      <c r="B216" s="42"/>
      <c r="C216" s="215" t="s">
        <v>440</v>
      </c>
      <c r="D216" s="215" t="s">
        <v>141</v>
      </c>
      <c r="E216" s="216" t="s">
        <v>365</v>
      </c>
      <c r="F216" s="217" t="s">
        <v>366</v>
      </c>
      <c r="G216" s="218" t="s">
        <v>268</v>
      </c>
      <c r="H216" s="219">
        <v>117.119</v>
      </c>
      <c r="I216" s="220"/>
      <c r="J216" s="221">
        <f>ROUND(I216*H216,2)</f>
        <v>0</v>
      </c>
      <c r="K216" s="217" t="s">
        <v>19</v>
      </c>
      <c r="L216" s="47"/>
      <c r="M216" s="222" t="s">
        <v>19</v>
      </c>
      <c r="N216" s="223" t="s">
        <v>47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137</v>
      </c>
      <c r="AT216" s="226" t="s">
        <v>141</v>
      </c>
      <c r="AU216" s="226" t="s">
        <v>86</v>
      </c>
      <c r="AY216" s="20" t="s">
        <v>138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84</v>
      </c>
      <c r="BK216" s="227">
        <f>ROUND(I216*H216,2)</f>
        <v>0</v>
      </c>
      <c r="BL216" s="20" t="s">
        <v>137</v>
      </c>
      <c r="BM216" s="226" t="s">
        <v>672</v>
      </c>
    </row>
    <row r="217" s="2" customFormat="1">
      <c r="A217" s="41"/>
      <c r="B217" s="42"/>
      <c r="C217" s="43"/>
      <c r="D217" s="228" t="s">
        <v>147</v>
      </c>
      <c r="E217" s="43"/>
      <c r="F217" s="229" t="s">
        <v>368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147</v>
      </c>
      <c r="AU217" s="20" t="s">
        <v>86</v>
      </c>
    </row>
    <row r="218" s="13" customFormat="1">
      <c r="A218" s="13"/>
      <c r="B218" s="241"/>
      <c r="C218" s="242"/>
      <c r="D218" s="228" t="s">
        <v>316</v>
      </c>
      <c r="E218" s="243" t="s">
        <v>19</v>
      </c>
      <c r="F218" s="244" t="s">
        <v>673</v>
      </c>
      <c r="G218" s="242"/>
      <c r="H218" s="243" t="s">
        <v>19</v>
      </c>
      <c r="I218" s="245"/>
      <c r="J218" s="242"/>
      <c r="K218" s="242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316</v>
      </c>
      <c r="AU218" s="250" t="s">
        <v>86</v>
      </c>
      <c r="AV218" s="13" t="s">
        <v>84</v>
      </c>
      <c r="AW218" s="13" t="s">
        <v>37</v>
      </c>
      <c r="AX218" s="13" t="s">
        <v>76</v>
      </c>
      <c r="AY218" s="250" t="s">
        <v>138</v>
      </c>
    </row>
    <row r="219" s="13" customFormat="1">
      <c r="A219" s="13"/>
      <c r="B219" s="241"/>
      <c r="C219" s="242"/>
      <c r="D219" s="228" t="s">
        <v>316</v>
      </c>
      <c r="E219" s="243" t="s">
        <v>19</v>
      </c>
      <c r="F219" s="244" t="s">
        <v>674</v>
      </c>
      <c r="G219" s="242"/>
      <c r="H219" s="243" t="s">
        <v>19</v>
      </c>
      <c r="I219" s="245"/>
      <c r="J219" s="242"/>
      <c r="K219" s="242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316</v>
      </c>
      <c r="AU219" s="250" t="s">
        <v>86</v>
      </c>
      <c r="AV219" s="13" t="s">
        <v>84</v>
      </c>
      <c r="AW219" s="13" t="s">
        <v>37</v>
      </c>
      <c r="AX219" s="13" t="s">
        <v>76</v>
      </c>
      <c r="AY219" s="250" t="s">
        <v>138</v>
      </c>
    </row>
    <row r="220" s="13" customFormat="1">
      <c r="A220" s="13"/>
      <c r="B220" s="241"/>
      <c r="C220" s="242"/>
      <c r="D220" s="228" t="s">
        <v>316</v>
      </c>
      <c r="E220" s="243" t="s">
        <v>19</v>
      </c>
      <c r="F220" s="244" t="s">
        <v>675</v>
      </c>
      <c r="G220" s="242"/>
      <c r="H220" s="243" t="s">
        <v>19</v>
      </c>
      <c r="I220" s="245"/>
      <c r="J220" s="242"/>
      <c r="K220" s="242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316</v>
      </c>
      <c r="AU220" s="250" t="s">
        <v>86</v>
      </c>
      <c r="AV220" s="13" t="s">
        <v>84</v>
      </c>
      <c r="AW220" s="13" t="s">
        <v>37</v>
      </c>
      <c r="AX220" s="13" t="s">
        <v>76</v>
      </c>
      <c r="AY220" s="250" t="s">
        <v>138</v>
      </c>
    </row>
    <row r="221" s="14" customFormat="1">
      <c r="A221" s="14"/>
      <c r="B221" s="251"/>
      <c r="C221" s="252"/>
      <c r="D221" s="228" t="s">
        <v>316</v>
      </c>
      <c r="E221" s="253" t="s">
        <v>19</v>
      </c>
      <c r="F221" s="254" t="s">
        <v>676</v>
      </c>
      <c r="G221" s="252"/>
      <c r="H221" s="255">
        <v>18.335999999999999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316</v>
      </c>
      <c r="AU221" s="261" t="s">
        <v>86</v>
      </c>
      <c r="AV221" s="14" t="s">
        <v>86</v>
      </c>
      <c r="AW221" s="14" t="s">
        <v>37</v>
      </c>
      <c r="AX221" s="14" t="s">
        <v>76</v>
      </c>
      <c r="AY221" s="261" t="s">
        <v>138</v>
      </c>
    </row>
    <row r="222" s="14" customFormat="1">
      <c r="A222" s="14"/>
      <c r="B222" s="251"/>
      <c r="C222" s="252"/>
      <c r="D222" s="228" t="s">
        <v>316</v>
      </c>
      <c r="E222" s="253" t="s">
        <v>19</v>
      </c>
      <c r="F222" s="254" t="s">
        <v>677</v>
      </c>
      <c r="G222" s="252"/>
      <c r="H222" s="255">
        <v>-0.47999999999999998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316</v>
      </c>
      <c r="AU222" s="261" t="s">
        <v>86</v>
      </c>
      <c r="AV222" s="14" t="s">
        <v>86</v>
      </c>
      <c r="AW222" s="14" t="s">
        <v>37</v>
      </c>
      <c r="AX222" s="14" t="s">
        <v>76</v>
      </c>
      <c r="AY222" s="261" t="s">
        <v>138</v>
      </c>
    </row>
    <row r="223" s="14" customFormat="1">
      <c r="A223" s="14"/>
      <c r="B223" s="251"/>
      <c r="C223" s="252"/>
      <c r="D223" s="228" t="s">
        <v>316</v>
      </c>
      <c r="E223" s="253" t="s">
        <v>19</v>
      </c>
      <c r="F223" s="254" t="s">
        <v>678</v>
      </c>
      <c r="G223" s="252"/>
      <c r="H223" s="255">
        <v>1.4490000000000001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316</v>
      </c>
      <c r="AU223" s="261" t="s">
        <v>86</v>
      </c>
      <c r="AV223" s="14" t="s">
        <v>86</v>
      </c>
      <c r="AW223" s="14" t="s">
        <v>37</v>
      </c>
      <c r="AX223" s="14" t="s">
        <v>76</v>
      </c>
      <c r="AY223" s="261" t="s">
        <v>138</v>
      </c>
    </row>
    <row r="224" s="13" customFormat="1">
      <c r="A224" s="13"/>
      <c r="B224" s="241"/>
      <c r="C224" s="242"/>
      <c r="D224" s="228" t="s">
        <v>316</v>
      </c>
      <c r="E224" s="243" t="s">
        <v>19</v>
      </c>
      <c r="F224" s="244" t="s">
        <v>679</v>
      </c>
      <c r="G224" s="242"/>
      <c r="H224" s="243" t="s">
        <v>19</v>
      </c>
      <c r="I224" s="245"/>
      <c r="J224" s="242"/>
      <c r="K224" s="242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316</v>
      </c>
      <c r="AU224" s="250" t="s">
        <v>86</v>
      </c>
      <c r="AV224" s="13" t="s">
        <v>84</v>
      </c>
      <c r="AW224" s="13" t="s">
        <v>37</v>
      </c>
      <c r="AX224" s="13" t="s">
        <v>76</v>
      </c>
      <c r="AY224" s="250" t="s">
        <v>138</v>
      </c>
    </row>
    <row r="225" s="14" customFormat="1">
      <c r="A225" s="14"/>
      <c r="B225" s="251"/>
      <c r="C225" s="252"/>
      <c r="D225" s="228" t="s">
        <v>316</v>
      </c>
      <c r="E225" s="253" t="s">
        <v>19</v>
      </c>
      <c r="F225" s="254" t="s">
        <v>680</v>
      </c>
      <c r="G225" s="252"/>
      <c r="H225" s="255">
        <v>10.725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316</v>
      </c>
      <c r="AU225" s="261" t="s">
        <v>86</v>
      </c>
      <c r="AV225" s="14" t="s">
        <v>86</v>
      </c>
      <c r="AW225" s="14" t="s">
        <v>37</v>
      </c>
      <c r="AX225" s="14" t="s">
        <v>76</v>
      </c>
      <c r="AY225" s="261" t="s">
        <v>138</v>
      </c>
    </row>
    <row r="226" s="14" customFormat="1">
      <c r="A226" s="14"/>
      <c r="B226" s="251"/>
      <c r="C226" s="252"/>
      <c r="D226" s="228" t="s">
        <v>316</v>
      </c>
      <c r="E226" s="253" t="s">
        <v>19</v>
      </c>
      <c r="F226" s="254" t="s">
        <v>681</v>
      </c>
      <c r="G226" s="252"/>
      <c r="H226" s="255">
        <v>0.56999999999999995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316</v>
      </c>
      <c r="AU226" s="261" t="s">
        <v>86</v>
      </c>
      <c r="AV226" s="14" t="s">
        <v>86</v>
      </c>
      <c r="AW226" s="14" t="s">
        <v>37</v>
      </c>
      <c r="AX226" s="14" t="s">
        <v>76</v>
      </c>
      <c r="AY226" s="261" t="s">
        <v>138</v>
      </c>
    </row>
    <row r="227" s="14" customFormat="1">
      <c r="A227" s="14"/>
      <c r="B227" s="251"/>
      <c r="C227" s="252"/>
      <c r="D227" s="228" t="s">
        <v>316</v>
      </c>
      <c r="E227" s="253" t="s">
        <v>19</v>
      </c>
      <c r="F227" s="254" t="s">
        <v>682</v>
      </c>
      <c r="G227" s="252"/>
      <c r="H227" s="255">
        <v>0.27000000000000002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316</v>
      </c>
      <c r="AU227" s="261" t="s">
        <v>86</v>
      </c>
      <c r="AV227" s="14" t="s">
        <v>86</v>
      </c>
      <c r="AW227" s="14" t="s">
        <v>37</v>
      </c>
      <c r="AX227" s="14" t="s">
        <v>76</v>
      </c>
      <c r="AY227" s="261" t="s">
        <v>138</v>
      </c>
    </row>
    <row r="228" s="14" customFormat="1">
      <c r="A228" s="14"/>
      <c r="B228" s="251"/>
      <c r="C228" s="252"/>
      <c r="D228" s="228" t="s">
        <v>316</v>
      </c>
      <c r="E228" s="253" t="s">
        <v>19</v>
      </c>
      <c r="F228" s="254" t="s">
        <v>683</v>
      </c>
      <c r="G228" s="252"/>
      <c r="H228" s="255">
        <v>-0.048000000000000001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316</v>
      </c>
      <c r="AU228" s="261" t="s">
        <v>86</v>
      </c>
      <c r="AV228" s="14" t="s">
        <v>86</v>
      </c>
      <c r="AW228" s="14" t="s">
        <v>37</v>
      </c>
      <c r="AX228" s="14" t="s">
        <v>76</v>
      </c>
      <c r="AY228" s="261" t="s">
        <v>138</v>
      </c>
    </row>
    <row r="229" s="13" customFormat="1">
      <c r="A229" s="13"/>
      <c r="B229" s="241"/>
      <c r="C229" s="242"/>
      <c r="D229" s="228" t="s">
        <v>316</v>
      </c>
      <c r="E229" s="243" t="s">
        <v>19</v>
      </c>
      <c r="F229" s="244" t="s">
        <v>684</v>
      </c>
      <c r="G229" s="242"/>
      <c r="H229" s="243" t="s">
        <v>19</v>
      </c>
      <c r="I229" s="245"/>
      <c r="J229" s="242"/>
      <c r="K229" s="242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316</v>
      </c>
      <c r="AU229" s="250" t="s">
        <v>86</v>
      </c>
      <c r="AV229" s="13" t="s">
        <v>84</v>
      </c>
      <c r="AW229" s="13" t="s">
        <v>37</v>
      </c>
      <c r="AX229" s="13" t="s">
        <v>76</v>
      </c>
      <c r="AY229" s="250" t="s">
        <v>138</v>
      </c>
    </row>
    <row r="230" s="14" customFormat="1">
      <c r="A230" s="14"/>
      <c r="B230" s="251"/>
      <c r="C230" s="252"/>
      <c r="D230" s="228" t="s">
        <v>316</v>
      </c>
      <c r="E230" s="253" t="s">
        <v>19</v>
      </c>
      <c r="F230" s="254" t="s">
        <v>685</v>
      </c>
      <c r="G230" s="252"/>
      <c r="H230" s="255">
        <v>1.2490000000000001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316</v>
      </c>
      <c r="AU230" s="261" t="s">
        <v>86</v>
      </c>
      <c r="AV230" s="14" t="s">
        <v>86</v>
      </c>
      <c r="AW230" s="14" t="s">
        <v>37</v>
      </c>
      <c r="AX230" s="14" t="s">
        <v>76</v>
      </c>
      <c r="AY230" s="261" t="s">
        <v>138</v>
      </c>
    </row>
    <row r="231" s="14" customFormat="1">
      <c r="A231" s="14"/>
      <c r="B231" s="251"/>
      <c r="C231" s="252"/>
      <c r="D231" s="228" t="s">
        <v>316</v>
      </c>
      <c r="E231" s="253" t="s">
        <v>19</v>
      </c>
      <c r="F231" s="254" t="s">
        <v>686</v>
      </c>
      <c r="G231" s="252"/>
      <c r="H231" s="255">
        <v>1.8720000000000001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316</v>
      </c>
      <c r="AU231" s="261" t="s">
        <v>86</v>
      </c>
      <c r="AV231" s="14" t="s">
        <v>86</v>
      </c>
      <c r="AW231" s="14" t="s">
        <v>37</v>
      </c>
      <c r="AX231" s="14" t="s">
        <v>76</v>
      </c>
      <c r="AY231" s="261" t="s">
        <v>138</v>
      </c>
    </row>
    <row r="232" s="14" customFormat="1">
      <c r="A232" s="14"/>
      <c r="B232" s="251"/>
      <c r="C232" s="252"/>
      <c r="D232" s="228" t="s">
        <v>316</v>
      </c>
      <c r="E232" s="253" t="s">
        <v>19</v>
      </c>
      <c r="F232" s="254" t="s">
        <v>687</v>
      </c>
      <c r="G232" s="252"/>
      <c r="H232" s="255">
        <v>0.42399999999999999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316</v>
      </c>
      <c r="AU232" s="261" t="s">
        <v>86</v>
      </c>
      <c r="AV232" s="14" t="s">
        <v>86</v>
      </c>
      <c r="AW232" s="14" t="s">
        <v>37</v>
      </c>
      <c r="AX232" s="14" t="s">
        <v>76</v>
      </c>
      <c r="AY232" s="261" t="s">
        <v>138</v>
      </c>
    </row>
    <row r="233" s="16" customFormat="1">
      <c r="A233" s="16"/>
      <c r="B233" s="284"/>
      <c r="C233" s="285"/>
      <c r="D233" s="228" t="s">
        <v>316</v>
      </c>
      <c r="E233" s="286" t="s">
        <v>19</v>
      </c>
      <c r="F233" s="287" t="s">
        <v>601</v>
      </c>
      <c r="G233" s="285"/>
      <c r="H233" s="288">
        <v>34.366999999999997</v>
      </c>
      <c r="I233" s="289"/>
      <c r="J233" s="285"/>
      <c r="K233" s="285"/>
      <c r="L233" s="290"/>
      <c r="M233" s="291"/>
      <c r="N233" s="292"/>
      <c r="O233" s="292"/>
      <c r="P233" s="292"/>
      <c r="Q233" s="292"/>
      <c r="R233" s="292"/>
      <c r="S233" s="292"/>
      <c r="T233" s="293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4" t="s">
        <v>316</v>
      </c>
      <c r="AU233" s="294" t="s">
        <v>86</v>
      </c>
      <c r="AV233" s="16" t="s">
        <v>153</v>
      </c>
      <c r="AW233" s="16" t="s">
        <v>37</v>
      </c>
      <c r="AX233" s="16" t="s">
        <v>76</v>
      </c>
      <c r="AY233" s="294" t="s">
        <v>138</v>
      </c>
    </row>
    <row r="234" s="13" customFormat="1">
      <c r="A234" s="13"/>
      <c r="B234" s="241"/>
      <c r="C234" s="242"/>
      <c r="D234" s="228" t="s">
        <v>316</v>
      </c>
      <c r="E234" s="243" t="s">
        <v>19</v>
      </c>
      <c r="F234" s="244" t="s">
        <v>95</v>
      </c>
      <c r="G234" s="242"/>
      <c r="H234" s="243" t="s">
        <v>19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316</v>
      </c>
      <c r="AU234" s="250" t="s">
        <v>86</v>
      </c>
      <c r="AV234" s="13" t="s">
        <v>84</v>
      </c>
      <c r="AW234" s="13" t="s">
        <v>37</v>
      </c>
      <c r="AX234" s="13" t="s">
        <v>76</v>
      </c>
      <c r="AY234" s="250" t="s">
        <v>138</v>
      </c>
    </row>
    <row r="235" s="14" customFormat="1">
      <c r="A235" s="14"/>
      <c r="B235" s="251"/>
      <c r="C235" s="252"/>
      <c r="D235" s="228" t="s">
        <v>316</v>
      </c>
      <c r="E235" s="253" t="s">
        <v>19</v>
      </c>
      <c r="F235" s="254" t="s">
        <v>688</v>
      </c>
      <c r="G235" s="252"/>
      <c r="H235" s="255">
        <v>18.352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316</v>
      </c>
      <c r="AU235" s="261" t="s">
        <v>86</v>
      </c>
      <c r="AV235" s="14" t="s">
        <v>86</v>
      </c>
      <c r="AW235" s="14" t="s">
        <v>37</v>
      </c>
      <c r="AX235" s="14" t="s">
        <v>76</v>
      </c>
      <c r="AY235" s="261" t="s">
        <v>138</v>
      </c>
    </row>
    <row r="236" s="14" customFormat="1">
      <c r="A236" s="14"/>
      <c r="B236" s="251"/>
      <c r="C236" s="252"/>
      <c r="D236" s="228" t="s">
        <v>316</v>
      </c>
      <c r="E236" s="253" t="s">
        <v>19</v>
      </c>
      <c r="F236" s="254" t="s">
        <v>689</v>
      </c>
      <c r="G236" s="252"/>
      <c r="H236" s="255">
        <v>1.1839999999999999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316</v>
      </c>
      <c r="AU236" s="261" t="s">
        <v>86</v>
      </c>
      <c r="AV236" s="14" t="s">
        <v>86</v>
      </c>
      <c r="AW236" s="14" t="s">
        <v>37</v>
      </c>
      <c r="AX236" s="14" t="s">
        <v>76</v>
      </c>
      <c r="AY236" s="261" t="s">
        <v>138</v>
      </c>
    </row>
    <row r="237" s="14" customFormat="1">
      <c r="A237" s="14"/>
      <c r="B237" s="251"/>
      <c r="C237" s="252"/>
      <c r="D237" s="228" t="s">
        <v>316</v>
      </c>
      <c r="E237" s="253" t="s">
        <v>19</v>
      </c>
      <c r="F237" s="254" t="s">
        <v>690</v>
      </c>
      <c r="G237" s="252"/>
      <c r="H237" s="255">
        <v>32.137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316</v>
      </c>
      <c r="AU237" s="261" t="s">
        <v>86</v>
      </c>
      <c r="AV237" s="14" t="s">
        <v>86</v>
      </c>
      <c r="AW237" s="14" t="s">
        <v>37</v>
      </c>
      <c r="AX237" s="14" t="s">
        <v>76</v>
      </c>
      <c r="AY237" s="261" t="s">
        <v>138</v>
      </c>
    </row>
    <row r="238" s="14" customFormat="1">
      <c r="A238" s="14"/>
      <c r="B238" s="251"/>
      <c r="C238" s="252"/>
      <c r="D238" s="228" t="s">
        <v>316</v>
      </c>
      <c r="E238" s="253" t="s">
        <v>19</v>
      </c>
      <c r="F238" s="254" t="s">
        <v>691</v>
      </c>
      <c r="G238" s="252"/>
      <c r="H238" s="255">
        <v>-0.84299999999999997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316</v>
      </c>
      <c r="AU238" s="261" t="s">
        <v>86</v>
      </c>
      <c r="AV238" s="14" t="s">
        <v>86</v>
      </c>
      <c r="AW238" s="14" t="s">
        <v>37</v>
      </c>
      <c r="AX238" s="14" t="s">
        <v>76</v>
      </c>
      <c r="AY238" s="261" t="s">
        <v>138</v>
      </c>
    </row>
    <row r="239" s="14" customFormat="1">
      <c r="A239" s="14"/>
      <c r="B239" s="251"/>
      <c r="C239" s="252"/>
      <c r="D239" s="228" t="s">
        <v>316</v>
      </c>
      <c r="E239" s="253" t="s">
        <v>19</v>
      </c>
      <c r="F239" s="254" t="s">
        <v>692</v>
      </c>
      <c r="G239" s="252"/>
      <c r="H239" s="255">
        <v>4.5999999999999996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316</v>
      </c>
      <c r="AU239" s="261" t="s">
        <v>86</v>
      </c>
      <c r="AV239" s="14" t="s">
        <v>86</v>
      </c>
      <c r="AW239" s="14" t="s">
        <v>37</v>
      </c>
      <c r="AX239" s="14" t="s">
        <v>76</v>
      </c>
      <c r="AY239" s="261" t="s">
        <v>138</v>
      </c>
    </row>
    <row r="240" s="14" customFormat="1">
      <c r="A240" s="14"/>
      <c r="B240" s="251"/>
      <c r="C240" s="252"/>
      <c r="D240" s="228" t="s">
        <v>316</v>
      </c>
      <c r="E240" s="253" t="s">
        <v>19</v>
      </c>
      <c r="F240" s="254" t="s">
        <v>693</v>
      </c>
      <c r="G240" s="252"/>
      <c r="H240" s="255">
        <v>8.2680000000000007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316</v>
      </c>
      <c r="AU240" s="261" t="s">
        <v>86</v>
      </c>
      <c r="AV240" s="14" t="s">
        <v>86</v>
      </c>
      <c r="AW240" s="14" t="s">
        <v>37</v>
      </c>
      <c r="AX240" s="14" t="s">
        <v>76</v>
      </c>
      <c r="AY240" s="261" t="s">
        <v>138</v>
      </c>
    </row>
    <row r="241" s="16" customFormat="1">
      <c r="A241" s="16"/>
      <c r="B241" s="284"/>
      <c r="C241" s="285"/>
      <c r="D241" s="228" t="s">
        <v>316</v>
      </c>
      <c r="E241" s="286" t="s">
        <v>516</v>
      </c>
      <c r="F241" s="287" t="s">
        <v>601</v>
      </c>
      <c r="G241" s="285"/>
      <c r="H241" s="288">
        <v>63.698</v>
      </c>
      <c r="I241" s="289"/>
      <c r="J241" s="285"/>
      <c r="K241" s="285"/>
      <c r="L241" s="290"/>
      <c r="M241" s="291"/>
      <c r="N241" s="292"/>
      <c r="O241" s="292"/>
      <c r="P241" s="292"/>
      <c r="Q241" s="292"/>
      <c r="R241" s="292"/>
      <c r="S241" s="292"/>
      <c r="T241" s="293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4" t="s">
        <v>316</v>
      </c>
      <c r="AU241" s="294" t="s">
        <v>86</v>
      </c>
      <c r="AV241" s="16" t="s">
        <v>153</v>
      </c>
      <c r="AW241" s="16" t="s">
        <v>37</v>
      </c>
      <c r="AX241" s="16" t="s">
        <v>76</v>
      </c>
      <c r="AY241" s="294" t="s">
        <v>138</v>
      </c>
    </row>
    <row r="242" s="13" customFormat="1">
      <c r="A242" s="13"/>
      <c r="B242" s="241"/>
      <c r="C242" s="242"/>
      <c r="D242" s="228" t="s">
        <v>316</v>
      </c>
      <c r="E242" s="243" t="s">
        <v>19</v>
      </c>
      <c r="F242" s="244" t="s">
        <v>694</v>
      </c>
      <c r="G242" s="242"/>
      <c r="H242" s="243" t="s">
        <v>19</v>
      </c>
      <c r="I242" s="245"/>
      <c r="J242" s="242"/>
      <c r="K242" s="242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316</v>
      </c>
      <c r="AU242" s="250" t="s">
        <v>86</v>
      </c>
      <c r="AV242" s="13" t="s">
        <v>84</v>
      </c>
      <c r="AW242" s="13" t="s">
        <v>37</v>
      </c>
      <c r="AX242" s="13" t="s">
        <v>76</v>
      </c>
      <c r="AY242" s="250" t="s">
        <v>138</v>
      </c>
    </row>
    <row r="243" s="14" customFormat="1">
      <c r="A243" s="14"/>
      <c r="B243" s="251"/>
      <c r="C243" s="252"/>
      <c r="D243" s="228" t="s">
        <v>316</v>
      </c>
      <c r="E243" s="253" t="s">
        <v>19</v>
      </c>
      <c r="F243" s="254" t="s">
        <v>695</v>
      </c>
      <c r="G243" s="252"/>
      <c r="H243" s="255">
        <v>6.0060000000000002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316</v>
      </c>
      <c r="AU243" s="261" t="s">
        <v>86</v>
      </c>
      <c r="AV243" s="14" t="s">
        <v>86</v>
      </c>
      <c r="AW243" s="14" t="s">
        <v>37</v>
      </c>
      <c r="AX243" s="14" t="s">
        <v>76</v>
      </c>
      <c r="AY243" s="261" t="s">
        <v>138</v>
      </c>
    </row>
    <row r="244" s="14" customFormat="1">
      <c r="A244" s="14"/>
      <c r="B244" s="251"/>
      <c r="C244" s="252"/>
      <c r="D244" s="228" t="s">
        <v>316</v>
      </c>
      <c r="E244" s="253" t="s">
        <v>19</v>
      </c>
      <c r="F244" s="254" t="s">
        <v>696</v>
      </c>
      <c r="G244" s="252"/>
      <c r="H244" s="255">
        <v>13.048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316</v>
      </c>
      <c r="AU244" s="261" t="s">
        <v>86</v>
      </c>
      <c r="AV244" s="14" t="s">
        <v>86</v>
      </c>
      <c r="AW244" s="14" t="s">
        <v>37</v>
      </c>
      <c r="AX244" s="14" t="s">
        <v>76</v>
      </c>
      <c r="AY244" s="261" t="s">
        <v>138</v>
      </c>
    </row>
    <row r="245" s="16" customFormat="1">
      <c r="A245" s="16"/>
      <c r="B245" s="284"/>
      <c r="C245" s="285"/>
      <c r="D245" s="228" t="s">
        <v>316</v>
      </c>
      <c r="E245" s="286" t="s">
        <v>19</v>
      </c>
      <c r="F245" s="287" t="s">
        <v>601</v>
      </c>
      <c r="G245" s="285"/>
      <c r="H245" s="288">
        <v>19.053999999999998</v>
      </c>
      <c r="I245" s="289"/>
      <c r="J245" s="285"/>
      <c r="K245" s="285"/>
      <c r="L245" s="290"/>
      <c r="M245" s="291"/>
      <c r="N245" s="292"/>
      <c r="O245" s="292"/>
      <c r="P245" s="292"/>
      <c r="Q245" s="292"/>
      <c r="R245" s="292"/>
      <c r="S245" s="292"/>
      <c r="T245" s="293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94" t="s">
        <v>316</v>
      </c>
      <c r="AU245" s="294" t="s">
        <v>86</v>
      </c>
      <c r="AV245" s="16" t="s">
        <v>153</v>
      </c>
      <c r="AW245" s="16" t="s">
        <v>37</v>
      </c>
      <c r="AX245" s="16" t="s">
        <v>76</v>
      </c>
      <c r="AY245" s="294" t="s">
        <v>138</v>
      </c>
    </row>
    <row r="246" s="15" customFormat="1">
      <c r="A246" s="15"/>
      <c r="B246" s="262"/>
      <c r="C246" s="263"/>
      <c r="D246" s="228" t="s">
        <v>316</v>
      </c>
      <c r="E246" s="264" t="s">
        <v>290</v>
      </c>
      <c r="F246" s="265" t="s">
        <v>320</v>
      </c>
      <c r="G246" s="263"/>
      <c r="H246" s="266">
        <v>117.119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2" t="s">
        <v>316</v>
      </c>
      <c r="AU246" s="272" t="s">
        <v>86</v>
      </c>
      <c r="AV246" s="15" t="s">
        <v>137</v>
      </c>
      <c r="AW246" s="15" t="s">
        <v>37</v>
      </c>
      <c r="AX246" s="15" t="s">
        <v>84</v>
      </c>
      <c r="AY246" s="272" t="s">
        <v>138</v>
      </c>
    </row>
    <row r="247" s="2" customFormat="1" ht="16.5" customHeight="1">
      <c r="A247" s="41"/>
      <c r="B247" s="42"/>
      <c r="C247" s="215" t="s">
        <v>7</v>
      </c>
      <c r="D247" s="215" t="s">
        <v>141</v>
      </c>
      <c r="E247" s="216" t="s">
        <v>375</v>
      </c>
      <c r="F247" s="217" t="s">
        <v>376</v>
      </c>
      <c r="G247" s="218" t="s">
        <v>264</v>
      </c>
      <c r="H247" s="219">
        <v>376.80500000000001</v>
      </c>
      <c r="I247" s="220"/>
      <c r="J247" s="221">
        <f>ROUND(I247*H247,2)</f>
        <v>0</v>
      </c>
      <c r="K247" s="217" t="s">
        <v>311</v>
      </c>
      <c r="L247" s="47"/>
      <c r="M247" s="222" t="s">
        <v>19</v>
      </c>
      <c r="N247" s="223" t="s">
        <v>47</v>
      </c>
      <c r="O247" s="87"/>
      <c r="P247" s="224">
        <f>O247*H247</f>
        <v>0</v>
      </c>
      <c r="Q247" s="224">
        <v>0.0086499999999999997</v>
      </c>
      <c r="R247" s="224">
        <f>Q247*H247</f>
        <v>3.2593632499999998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137</v>
      </c>
      <c r="AT247" s="226" t="s">
        <v>141</v>
      </c>
      <c r="AU247" s="226" t="s">
        <v>86</v>
      </c>
      <c r="AY247" s="20" t="s">
        <v>138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84</v>
      </c>
      <c r="BK247" s="227">
        <f>ROUND(I247*H247,2)</f>
        <v>0</v>
      </c>
      <c r="BL247" s="20" t="s">
        <v>137</v>
      </c>
      <c r="BM247" s="226" t="s">
        <v>697</v>
      </c>
    </row>
    <row r="248" s="2" customFormat="1">
      <c r="A248" s="41"/>
      <c r="B248" s="42"/>
      <c r="C248" s="43"/>
      <c r="D248" s="228" t="s">
        <v>147</v>
      </c>
      <c r="E248" s="43"/>
      <c r="F248" s="229" t="s">
        <v>378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147</v>
      </c>
      <c r="AU248" s="20" t="s">
        <v>86</v>
      </c>
    </row>
    <row r="249" s="2" customFormat="1">
      <c r="A249" s="41"/>
      <c r="B249" s="42"/>
      <c r="C249" s="43"/>
      <c r="D249" s="239" t="s">
        <v>314</v>
      </c>
      <c r="E249" s="43"/>
      <c r="F249" s="240" t="s">
        <v>379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314</v>
      </c>
      <c r="AU249" s="20" t="s">
        <v>86</v>
      </c>
    </row>
    <row r="250" s="2" customFormat="1">
      <c r="A250" s="41"/>
      <c r="B250" s="42"/>
      <c r="C250" s="43"/>
      <c r="D250" s="228" t="s">
        <v>148</v>
      </c>
      <c r="E250" s="43"/>
      <c r="F250" s="233" t="s">
        <v>698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148</v>
      </c>
      <c r="AU250" s="20" t="s">
        <v>86</v>
      </c>
    </row>
    <row r="251" s="13" customFormat="1">
      <c r="A251" s="13"/>
      <c r="B251" s="241"/>
      <c r="C251" s="242"/>
      <c r="D251" s="228" t="s">
        <v>316</v>
      </c>
      <c r="E251" s="243" t="s">
        <v>19</v>
      </c>
      <c r="F251" s="244" t="s">
        <v>673</v>
      </c>
      <c r="G251" s="242"/>
      <c r="H251" s="243" t="s">
        <v>19</v>
      </c>
      <c r="I251" s="245"/>
      <c r="J251" s="242"/>
      <c r="K251" s="242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316</v>
      </c>
      <c r="AU251" s="250" t="s">
        <v>86</v>
      </c>
      <c r="AV251" s="13" t="s">
        <v>84</v>
      </c>
      <c r="AW251" s="13" t="s">
        <v>37</v>
      </c>
      <c r="AX251" s="13" t="s">
        <v>76</v>
      </c>
      <c r="AY251" s="250" t="s">
        <v>138</v>
      </c>
    </row>
    <row r="252" s="13" customFormat="1">
      <c r="A252" s="13"/>
      <c r="B252" s="241"/>
      <c r="C252" s="242"/>
      <c r="D252" s="228" t="s">
        <v>316</v>
      </c>
      <c r="E252" s="243" t="s">
        <v>19</v>
      </c>
      <c r="F252" s="244" t="s">
        <v>674</v>
      </c>
      <c r="G252" s="242"/>
      <c r="H252" s="243" t="s">
        <v>19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316</v>
      </c>
      <c r="AU252" s="250" t="s">
        <v>86</v>
      </c>
      <c r="AV252" s="13" t="s">
        <v>84</v>
      </c>
      <c r="AW252" s="13" t="s">
        <v>37</v>
      </c>
      <c r="AX252" s="13" t="s">
        <v>76</v>
      </c>
      <c r="AY252" s="250" t="s">
        <v>138</v>
      </c>
    </row>
    <row r="253" s="13" customFormat="1">
      <c r="A253" s="13"/>
      <c r="B253" s="241"/>
      <c r="C253" s="242"/>
      <c r="D253" s="228" t="s">
        <v>316</v>
      </c>
      <c r="E253" s="243" t="s">
        <v>19</v>
      </c>
      <c r="F253" s="244" t="s">
        <v>675</v>
      </c>
      <c r="G253" s="242"/>
      <c r="H253" s="243" t="s">
        <v>19</v>
      </c>
      <c r="I253" s="245"/>
      <c r="J253" s="242"/>
      <c r="K253" s="242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316</v>
      </c>
      <c r="AU253" s="250" t="s">
        <v>86</v>
      </c>
      <c r="AV253" s="13" t="s">
        <v>84</v>
      </c>
      <c r="AW253" s="13" t="s">
        <v>37</v>
      </c>
      <c r="AX253" s="13" t="s">
        <v>76</v>
      </c>
      <c r="AY253" s="250" t="s">
        <v>138</v>
      </c>
    </row>
    <row r="254" s="14" customFormat="1">
      <c r="A254" s="14"/>
      <c r="B254" s="251"/>
      <c r="C254" s="252"/>
      <c r="D254" s="228" t="s">
        <v>316</v>
      </c>
      <c r="E254" s="253" t="s">
        <v>19</v>
      </c>
      <c r="F254" s="254" t="s">
        <v>699</v>
      </c>
      <c r="G254" s="252"/>
      <c r="H254" s="255">
        <v>96.439999999999998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316</v>
      </c>
      <c r="AU254" s="261" t="s">
        <v>86</v>
      </c>
      <c r="AV254" s="14" t="s">
        <v>86</v>
      </c>
      <c r="AW254" s="14" t="s">
        <v>37</v>
      </c>
      <c r="AX254" s="14" t="s">
        <v>76</v>
      </c>
      <c r="AY254" s="261" t="s">
        <v>138</v>
      </c>
    </row>
    <row r="255" s="14" customFormat="1">
      <c r="A255" s="14"/>
      <c r="B255" s="251"/>
      <c r="C255" s="252"/>
      <c r="D255" s="228" t="s">
        <v>316</v>
      </c>
      <c r="E255" s="253" t="s">
        <v>19</v>
      </c>
      <c r="F255" s="254" t="s">
        <v>700</v>
      </c>
      <c r="G255" s="252"/>
      <c r="H255" s="255">
        <v>-2.3999999999999999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316</v>
      </c>
      <c r="AU255" s="261" t="s">
        <v>86</v>
      </c>
      <c r="AV255" s="14" t="s">
        <v>86</v>
      </c>
      <c r="AW255" s="14" t="s">
        <v>37</v>
      </c>
      <c r="AX255" s="14" t="s">
        <v>76</v>
      </c>
      <c r="AY255" s="261" t="s">
        <v>138</v>
      </c>
    </row>
    <row r="256" s="14" customFormat="1">
      <c r="A256" s="14"/>
      <c r="B256" s="251"/>
      <c r="C256" s="252"/>
      <c r="D256" s="228" t="s">
        <v>316</v>
      </c>
      <c r="E256" s="253" t="s">
        <v>19</v>
      </c>
      <c r="F256" s="254" t="s">
        <v>701</v>
      </c>
      <c r="G256" s="252"/>
      <c r="H256" s="255">
        <v>5.5199999999999996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316</v>
      </c>
      <c r="AU256" s="261" t="s">
        <v>86</v>
      </c>
      <c r="AV256" s="14" t="s">
        <v>86</v>
      </c>
      <c r="AW256" s="14" t="s">
        <v>37</v>
      </c>
      <c r="AX256" s="14" t="s">
        <v>76</v>
      </c>
      <c r="AY256" s="261" t="s">
        <v>138</v>
      </c>
    </row>
    <row r="257" s="14" customFormat="1">
      <c r="A257" s="14"/>
      <c r="B257" s="251"/>
      <c r="C257" s="252"/>
      <c r="D257" s="228" t="s">
        <v>316</v>
      </c>
      <c r="E257" s="253" t="s">
        <v>19</v>
      </c>
      <c r="F257" s="254" t="s">
        <v>702</v>
      </c>
      <c r="G257" s="252"/>
      <c r="H257" s="255">
        <v>3.4199999999999999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316</v>
      </c>
      <c r="AU257" s="261" t="s">
        <v>86</v>
      </c>
      <c r="AV257" s="14" t="s">
        <v>86</v>
      </c>
      <c r="AW257" s="14" t="s">
        <v>37</v>
      </c>
      <c r="AX257" s="14" t="s">
        <v>76</v>
      </c>
      <c r="AY257" s="261" t="s">
        <v>138</v>
      </c>
    </row>
    <row r="258" s="14" customFormat="1">
      <c r="A258" s="14"/>
      <c r="B258" s="251"/>
      <c r="C258" s="252"/>
      <c r="D258" s="228" t="s">
        <v>316</v>
      </c>
      <c r="E258" s="253" t="s">
        <v>19</v>
      </c>
      <c r="F258" s="254" t="s">
        <v>703</v>
      </c>
      <c r="G258" s="252"/>
      <c r="H258" s="255">
        <v>0.47999999999999998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316</v>
      </c>
      <c r="AU258" s="261" t="s">
        <v>86</v>
      </c>
      <c r="AV258" s="14" t="s">
        <v>86</v>
      </c>
      <c r="AW258" s="14" t="s">
        <v>37</v>
      </c>
      <c r="AX258" s="14" t="s">
        <v>76</v>
      </c>
      <c r="AY258" s="261" t="s">
        <v>138</v>
      </c>
    </row>
    <row r="259" s="13" customFormat="1">
      <c r="A259" s="13"/>
      <c r="B259" s="241"/>
      <c r="C259" s="242"/>
      <c r="D259" s="228" t="s">
        <v>316</v>
      </c>
      <c r="E259" s="243" t="s">
        <v>19</v>
      </c>
      <c r="F259" s="244" t="s">
        <v>679</v>
      </c>
      <c r="G259" s="242"/>
      <c r="H259" s="243" t="s">
        <v>19</v>
      </c>
      <c r="I259" s="245"/>
      <c r="J259" s="242"/>
      <c r="K259" s="242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316</v>
      </c>
      <c r="AU259" s="250" t="s">
        <v>86</v>
      </c>
      <c r="AV259" s="13" t="s">
        <v>84</v>
      </c>
      <c r="AW259" s="13" t="s">
        <v>37</v>
      </c>
      <c r="AX259" s="13" t="s">
        <v>76</v>
      </c>
      <c r="AY259" s="250" t="s">
        <v>138</v>
      </c>
    </row>
    <row r="260" s="14" customFormat="1">
      <c r="A260" s="14"/>
      <c r="B260" s="251"/>
      <c r="C260" s="252"/>
      <c r="D260" s="228" t="s">
        <v>316</v>
      </c>
      <c r="E260" s="253" t="s">
        <v>19</v>
      </c>
      <c r="F260" s="254" t="s">
        <v>704</v>
      </c>
      <c r="G260" s="252"/>
      <c r="H260" s="255">
        <v>11.75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316</v>
      </c>
      <c r="AU260" s="261" t="s">
        <v>86</v>
      </c>
      <c r="AV260" s="14" t="s">
        <v>86</v>
      </c>
      <c r="AW260" s="14" t="s">
        <v>37</v>
      </c>
      <c r="AX260" s="14" t="s">
        <v>76</v>
      </c>
      <c r="AY260" s="261" t="s">
        <v>138</v>
      </c>
    </row>
    <row r="261" s="13" customFormat="1">
      <c r="A261" s="13"/>
      <c r="B261" s="241"/>
      <c r="C261" s="242"/>
      <c r="D261" s="228" t="s">
        <v>316</v>
      </c>
      <c r="E261" s="243" t="s">
        <v>19</v>
      </c>
      <c r="F261" s="244" t="s">
        <v>684</v>
      </c>
      <c r="G261" s="242"/>
      <c r="H261" s="243" t="s">
        <v>19</v>
      </c>
      <c r="I261" s="245"/>
      <c r="J261" s="242"/>
      <c r="K261" s="242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316</v>
      </c>
      <c r="AU261" s="250" t="s">
        <v>86</v>
      </c>
      <c r="AV261" s="13" t="s">
        <v>84</v>
      </c>
      <c r="AW261" s="13" t="s">
        <v>37</v>
      </c>
      <c r="AX261" s="13" t="s">
        <v>76</v>
      </c>
      <c r="AY261" s="250" t="s">
        <v>138</v>
      </c>
    </row>
    <row r="262" s="14" customFormat="1">
      <c r="A262" s="14"/>
      <c r="B262" s="251"/>
      <c r="C262" s="252"/>
      <c r="D262" s="228" t="s">
        <v>316</v>
      </c>
      <c r="E262" s="253" t="s">
        <v>19</v>
      </c>
      <c r="F262" s="254" t="s">
        <v>705</v>
      </c>
      <c r="G262" s="252"/>
      <c r="H262" s="255">
        <v>2.1000000000000001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316</v>
      </c>
      <c r="AU262" s="261" t="s">
        <v>86</v>
      </c>
      <c r="AV262" s="14" t="s">
        <v>86</v>
      </c>
      <c r="AW262" s="14" t="s">
        <v>37</v>
      </c>
      <c r="AX262" s="14" t="s">
        <v>76</v>
      </c>
      <c r="AY262" s="261" t="s">
        <v>138</v>
      </c>
    </row>
    <row r="263" s="14" customFormat="1">
      <c r="A263" s="14"/>
      <c r="B263" s="251"/>
      <c r="C263" s="252"/>
      <c r="D263" s="228" t="s">
        <v>316</v>
      </c>
      <c r="E263" s="253" t="s">
        <v>19</v>
      </c>
      <c r="F263" s="254" t="s">
        <v>706</v>
      </c>
      <c r="G263" s="252"/>
      <c r="H263" s="255">
        <v>4.2359999999999998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316</v>
      </c>
      <c r="AU263" s="261" t="s">
        <v>86</v>
      </c>
      <c r="AV263" s="14" t="s">
        <v>86</v>
      </c>
      <c r="AW263" s="14" t="s">
        <v>37</v>
      </c>
      <c r="AX263" s="14" t="s">
        <v>76</v>
      </c>
      <c r="AY263" s="261" t="s">
        <v>138</v>
      </c>
    </row>
    <row r="264" s="14" customFormat="1">
      <c r="A264" s="14"/>
      <c r="B264" s="251"/>
      <c r="C264" s="252"/>
      <c r="D264" s="228" t="s">
        <v>316</v>
      </c>
      <c r="E264" s="253" t="s">
        <v>19</v>
      </c>
      <c r="F264" s="254" t="s">
        <v>707</v>
      </c>
      <c r="G264" s="252"/>
      <c r="H264" s="255">
        <v>6.75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316</v>
      </c>
      <c r="AU264" s="261" t="s">
        <v>86</v>
      </c>
      <c r="AV264" s="14" t="s">
        <v>86</v>
      </c>
      <c r="AW264" s="14" t="s">
        <v>37</v>
      </c>
      <c r="AX264" s="14" t="s">
        <v>76</v>
      </c>
      <c r="AY264" s="261" t="s">
        <v>138</v>
      </c>
    </row>
    <row r="265" s="14" customFormat="1">
      <c r="A265" s="14"/>
      <c r="B265" s="251"/>
      <c r="C265" s="252"/>
      <c r="D265" s="228" t="s">
        <v>316</v>
      </c>
      <c r="E265" s="253" t="s">
        <v>19</v>
      </c>
      <c r="F265" s="254" t="s">
        <v>708</v>
      </c>
      <c r="G265" s="252"/>
      <c r="H265" s="255">
        <v>3.3999999999999999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316</v>
      </c>
      <c r="AU265" s="261" t="s">
        <v>86</v>
      </c>
      <c r="AV265" s="14" t="s">
        <v>86</v>
      </c>
      <c r="AW265" s="14" t="s">
        <v>37</v>
      </c>
      <c r="AX265" s="14" t="s">
        <v>76</v>
      </c>
      <c r="AY265" s="261" t="s">
        <v>138</v>
      </c>
    </row>
    <row r="266" s="14" customFormat="1">
      <c r="A266" s="14"/>
      <c r="B266" s="251"/>
      <c r="C266" s="252"/>
      <c r="D266" s="228" t="s">
        <v>316</v>
      </c>
      <c r="E266" s="253" t="s">
        <v>19</v>
      </c>
      <c r="F266" s="254" t="s">
        <v>709</v>
      </c>
      <c r="G266" s="252"/>
      <c r="H266" s="255">
        <v>1.065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316</v>
      </c>
      <c r="AU266" s="261" t="s">
        <v>86</v>
      </c>
      <c r="AV266" s="14" t="s">
        <v>86</v>
      </c>
      <c r="AW266" s="14" t="s">
        <v>37</v>
      </c>
      <c r="AX266" s="14" t="s">
        <v>76</v>
      </c>
      <c r="AY266" s="261" t="s">
        <v>138</v>
      </c>
    </row>
    <row r="267" s="16" customFormat="1">
      <c r="A267" s="16"/>
      <c r="B267" s="284"/>
      <c r="C267" s="285"/>
      <c r="D267" s="228" t="s">
        <v>316</v>
      </c>
      <c r="E267" s="286" t="s">
        <v>19</v>
      </c>
      <c r="F267" s="287" t="s">
        <v>601</v>
      </c>
      <c r="G267" s="285"/>
      <c r="H267" s="288">
        <v>132.761</v>
      </c>
      <c r="I267" s="289"/>
      <c r="J267" s="285"/>
      <c r="K267" s="285"/>
      <c r="L267" s="290"/>
      <c r="M267" s="291"/>
      <c r="N267" s="292"/>
      <c r="O267" s="292"/>
      <c r="P267" s="292"/>
      <c r="Q267" s="292"/>
      <c r="R267" s="292"/>
      <c r="S267" s="292"/>
      <c r="T267" s="293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94" t="s">
        <v>316</v>
      </c>
      <c r="AU267" s="294" t="s">
        <v>86</v>
      </c>
      <c r="AV267" s="16" t="s">
        <v>153</v>
      </c>
      <c r="AW267" s="16" t="s">
        <v>37</v>
      </c>
      <c r="AX267" s="16" t="s">
        <v>76</v>
      </c>
      <c r="AY267" s="294" t="s">
        <v>138</v>
      </c>
    </row>
    <row r="268" s="13" customFormat="1">
      <c r="A268" s="13"/>
      <c r="B268" s="241"/>
      <c r="C268" s="242"/>
      <c r="D268" s="228" t="s">
        <v>316</v>
      </c>
      <c r="E268" s="243" t="s">
        <v>19</v>
      </c>
      <c r="F268" s="244" t="s">
        <v>710</v>
      </c>
      <c r="G268" s="242"/>
      <c r="H268" s="243" t="s">
        <v>19</v>
      </c>
      <c r="I268" s="245"/>
      <c r="J268" s="242"/>
      <c r="K268" s="242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316</v>
      </c>
      <c r="AU268" s="250" t="s">
        <v>86</v>
      </c>
      <c r="AV268" s="13" t="s">
        <v>84</v>
      </c>
      <c r="AW268" s="13" t="s">
        <v>37</v>
      </c>
      <c r="AX268" s="13" t="s">
        <v>76</v>
      </c>
      <c r="AY268" s="250" t="s">
        <v>138</v>
      </c>
    </row>
    <row r="269" s="14" customFormat="1">
      <c r="A269" s="14"/>
      <c r="B269" s="251"/>
      <c r="C269" s="252"/>
      <c r="D269" s="228" t="s">
        <v>316</v>
      </c>
      <c r="E269" s="253" t="s">
        <v>19</v>
      </c>
      <c r="F269" s="254" t="s">
        <v>711</v>
      </c>
      <c r="G269" s="252"/>
      <c r="H269" s="255">
        <v>1.26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316</v>
      </c>
      <c r="AU269" s="261" t="s">
        <v>86</v>
      </c>
      <c r="AV269" s="14" t="s">
        <v>86</v>
      </c>
      <c r="AW269" s="14" t="s">
        <v>37</v>
      </c>
      <c r="AX269" s="14" t="s">
        <v>76</v>
      </c>
      <c r="AY269" s="261" t="s">
        <v>138</v>
      </c>
    </row>
    <row r="270" s="16" customFormat="1">
      <c r="A270" s="16"/>
      <c r="B270" s="284"/>
      <c r="C270" s="285"/>
      <c r="D270" s="228" t="s">
        <v>316</v>
      </c>
      <c r="E270" s="286" t="s">
        <v>19</v>
      </c>
      <c r="F270" s="287" t="s">
        <v>601</v>
      </c>
      <c r="G270" s="285"/>
      <c r="H270" s="288">
        <v>1.26</v>
      </c>
      <c r="I270" s="289"/>
      <c r="J270" s="285"/>
      <c r="K270" s="285"/>
      <c r="L270" s="290"/>
      <c r="M270" s="291"/>
      <c r="N270" s="292"/>
      <c r="O270" s="292"/>
      <c r="P270" s="292"/>
      <c r="Q270" s="292"/>
      <c r="R270" s="292"/>
      <c r="S270" s="292"/>
      <c r="T270" s="293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94" t="s">
        <v>316</v>
      </c>
      <c r="AU270" s="294" t="s">
        <v>86</v>
      </c>
      <c r="AV270" s="16" t="s">
        <v>153</v>
      </c>
      <c r="AW270" s="16" t="s">
        <v>37</v>
      </c>
      <c r="AX270" s="16" t="s">
        <v>76</v>
      </c>
      <c r="AY270" s="294" t="s">
        <v>138</v>
      </c>
    </row>
    <row r="271" s="13" customFormat="1">
      <c r="A271" s="13"/>
      <c r="B271" s="241"/>
      <c r="C271" s="242"/>
      <c r="D271" s="228" t="s">
        <v>316</v>
      </c>
      <c r="E271" s="243" t="s">
        <v>19</v>
      </c>
      <c r="F271" s="244" t="s">
        <v>95</v>
      </c>
      <c r="G271" s="242"/>
      <c r="H271" s="243" t="s">
        <v>19</v>
      </c>
      <c r="I271" s="245"/>
      <c r="J271" s="242"/>
      <c r="K271" s="242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316</v>
      </c>
      <c r="AU271" s="250" t="s">
        <v>86</v>
      </c>
      <c r="AV271" s="13" t="s">
        <v>84</v>
      </c>
      <c r="AW271" s="13" t="s">
        <v>37</v>
      </c>
      <c r="AX271" s="13" t="s">
        <v>76</v>
      </c>
      <c r="AY271" s="250" t="s">
        <v>138</v>
      </c>
    </row>
    <row r="272" s="14" customFormat="1">
      <c r="A272" s="14"/>
      <c r="B272" s="251"/>
      <c r="C272" s="252"/>
      <c r="D272" s="228" t="s">
        <v>316</v>
      </c>
      <c r="E272" s="253" t="s">
        <v>19</v>
      </c>
      <c r="F272" s="254" t="s">
        <v>712</v>
      </c>
      <c r="G272" s="252"/>
      <c r="H272" s="255">
        <v>3.6640000000000001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316</v>
      </c>
      <c r="AU272" s="261" t="s">
        <v>86</v>
      </c>
      <c r="AV272" s="14" t="s">
        <v>86</v>
      </c>
      <c r="AW272" s="14" t="s">
        <v>37</v>
      </c>
      <c r="AX272" s="14" t="s">
        <v>76</v>
      </c>
      <c r="AY272" s="261" t="s">
        <v>138</v>
      </c>
    </row>
    <row r="273" s="14" customFormat="1">
      <c r="A273" s="14"/>
      <c r="B273" s="251"/>
      <c r="C273" s="252"/>
      <c r="D273" s="228" t="s">
        <v>316</v>
      </c>
      <c r="E273" s="253" t="s">
        <v>19</v>
      </c>
      <c r="F273" s="254" t="s">
        <v>713</v>
      </c>
      <c r="G273" s="252"/>
      <c r="H273" s="255">
        <v>64.284000000000006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316</v>
      </c>
      <c r="AU273" s="261" t="s">
        <v>86</v>
      </c>
      <c r="AV273" s="14" t="s">
        <v>86</v>
      </c>
      <c r="AW273" s="14" t="s">
        <v>37</v>
      </c>
      <c r="AX273" s="14" t="s">
        <v>76</v>
      </c>
      <c r="AY273" s="261" t="s">
        <v>138</v>
      </c>
    </row>
    <row r="274" s="14" customFormat="1">
      <c r="A274" s="14"/>
      <c r="B274" s="251"/>
      <c r="C274" s="252"/>
      <c r="D274" s="228" t="s">
        <v>316</v>
      </c>
      <c r="E274" s="253" t="s">
        <v>19</v>
      </c>
      <c r="F274" s="254" t="s">
        <v>714</v>
      </c>
      <c r="G274" s="252"/>
      <c r="H274" s="255">
        <v>55.799999999999997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316</v>
      </c>
      <c r="AU274" s="261" t="s">
        <v>86</v>
      </c>
      <c r="AV274" s="14" t="s">
        <v>86</v>
      </c>
      <c r="AW274" s="14" t="s">
        <v>37</v>
      </c>
      <c r="AX274" s="14" t="s">
        <v>76</v>
      </c>
      <c r="AY274" s="261" t="s">
        <v>138</v>
      </c>
    </row>
    <row r="275" s="14" customFormat="1">
      <c r="A275" s="14"/>
      <c r="B275" s="251"/>
      <c r="C275" s="252"/>
      <c r="D275" s="228" t="s">
        <v>316</v>
      </c>
      <c r="E275" s="253" t="s">
        <v>19</v>
      </c>
      <c r="F275" s="254" t="s">
        <v>715</v>
      </c>
      <c r="G275" s="252"/>
      <c r="H275" s="255">
        <v>18.399999999999999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316</v>
      </c>
      <c r="AU275" s="261" t="s">
        <v>86</v>
      </c>
      <c r="AV275" s="14" t="s">
        <v>86</v>
      </c>
      <c r="AW275" s="14" t="s">
        <v>37</v>
      </c>
      <c r="AX275" s="14" t="s">
        <v>76</v>
      </c>
      <c r="AY275" s="261" t="s">
        <v>138</v>
      </c>
    </row>
    <row r="276" s="14" customFormat="1">
      <c r="A276" s="14"/>
      <c r="B276" s="251"/>
      <c r="C276" s="252"/>
      <c r="D276" s="228" t="s">
        <v>316</v>
      </c>
      <c r="E276" s="253" t="s">
        <v>19</v>
      </c>
      <c r="F276" s="254" t="s">
        <v>716</v>
      </c>
      <c r="G276" s="252"/>
      <c r="H276" s="255">
        <v>16.809999999999999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316</v>
      </c>
      <c r="AU276" s="261" t="s">
        <v>86</v>
      </c>
      <c r="AV276" s="14" t="s">
        <v>86</v>
      </c>
      <c r="AW276" s="14" t="s">
        <v>37</v>
      </c>
      <c r="AX276" s="14" t="s">
        <v>76</v>
      </c>
      <c r="AY276" s="261" t="s">
        <v>138</v>
      </c>
    </row>
    <row r="277" s="16" customFormat="1">
      <c r="A277" s="16"/>
      <c r="B277" s="284"/>
      <c r="C277" s="285"/>
      <c r="D277" s="228" t="s">
        <v>316</v>
      </c>
      <c r="E277" s="286" t="s">
        <v>19</v>
      </c>
      <c r="F277" s="287" t="s">
        <v>601</v>
      </c>
      <c r="G277" s="285"/>
      <c r="H277" s="288">
        <v>158.958</v>
      </c>
      <c r="I277" s="289"/>
      <c r="J277" s="285"/>
      <c r="K277" s="285"/>
      <c r="L277" s="290"/>
      <c r="M277" s="291"/>
      <c r="N277" s="292"/>
      <c r="O277" s="292"/>
      <c r="P277" s="292"/>
      <c r="Q277" s="292"/>
      <c r="R277" s="292"/>
      <c r="S277" s="292"/>
      <c r="T277" s="293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4" t="s">
        <v>316</v>
      </c>
      <c r="AU277" s="294" t="s">
        <v>86</v>
      </c>
      <c r="AV277" s="16" t="s">
        <v>153</v>
      </c>
      <c r="AW277" s="16" t="s">
        <v>37</v>
      </c>
      <c r="AX277" s="16" t="s">
        <v>76</v>
      </c>
      <c r="AY277" s="294" t="s">
        <v>138</v>
      </c>
    </row>
    <row r="278" s="13" customFormat="1">
      <c r="A278" s="13"/>
      <c r="B278" s="241"/>
      <c r="C278" s="242"/>
      <c r="D278" s="228" t="s">
        <v>316</v>
      </c>
      <c r="E278" s="243" t="s">
        <v>19</v>
      </c>
      <c r="F278" s="244" t="s">
        <v>694</v>
      </c>
      <c r="G278" s="242"/>
      <c r="H278" s="243" t="s">
        <v>19</v>
      </c>
      <c r="I278" s="245"/>
      <c r="J278" s="242"/>
      <c r="K278" s="242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316</v>
      </c>
      <c r="AU278" s="250" t="s">
        <v>86</v>
      </c>
      <c r="AV278" s="13" t="s">
        <v>84</v>
      </c>
      <c r="AW278" s="13" t="s">
        <v>37</v>
      </c>
      <c r="AX278" s="13" t="s">
        <v>76</v>
      </c>
      <c r="AY278" s="250" t="s">
        <v>138</v>
      </c>
    </row>
    <row r="279" s="13" customFormat="1">
      <c r="A279" s="13"/>
      <c r="B279" s="241"/>
      <c r="C279" s="242"/>
      <c r="D279" s="228" t="s">
        <v>316</v>
      </c>
      <c r="E279" s="243" t="s">
        <v>19</v>
      </c>
      <c r="F279" s="244" t="s">
        <v>373</v>
      </c>
      <c r="G279" s="242"/>
      <c r="H279" s="243" t="s">
        <v>19</v>
      </c>
      <c r="I279" s="245"/>
      <c r="J279" s="242"/>
      <c r="K279" s="242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316</v>
      </c>
      <c r="AU279" s="250" t="s">
        <v>86</v>
      </c>
      <c r="AV279" s="13" t="s">
        <v>84</v>
      </c>
      <c r="AW279" s="13" t="s">
        <v>37</v>
      </c>
      <c r="AX279" s="13" t="s">
        <v>76</v>
      </c>
      <c r="AY279" s="250" t="s">
        <v>138</v>
      </c>
    </row>
    <row r="280" s="14" customFormat="1">
      <c r="A280" s="14"/>
      <c r="B280" s="251"/>
      <c r="C280" s="252"/>
      <c r="D280" s="228" t="s">
        <v>316</v>
      </c>
      <c r="E280" s="253" t="s">
        <v>19</v>
      </c>
      <c r="F280" s="254" t="s">
        <v>717</v>
      </c>
      <c r="G280" s="252"/>
      <c r="H280" s="255">
        <v>15.970000000000001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316</v>
      </c>
      <c r="AU280" s="261" t="s">
        <v>86</v>
      </c>
      <c r="AV280" s="14" t="s">
        <v>86</v>
      </c>
      <c r="AW280" s="14" t="s">
        <v>37</v>
      </c>
      <c r="AX280" s="14" t="s">
        <v>76</v>
      </c>
      <c r="AY280" s="261" t="s">
        <v>138</v>
      </c>
    </row>
    <row r="281" s="13" customFormat="1">
      <c r="A281" s="13"/>
      <c r="B281" s="241"/>
      <c r="C281" s="242"/>
      <c r="D281" s="228" t="s">
        <v>316</v>
      </c>
      <c r="E281" s="243" t="s">
        <v>19</v>
      </c>
      <c r="F281" s="244" t="s">
        <v>718</v>
      </c>
      <c r="G281" s="242"/>
      <c r="H281" s="243" t="s">
        <v>19</v>
      </c>
      <c r="I281" s="245"/>
      <c r="J281" s="242"/>
      <c r="K281" s="242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316</v>
      </c>
      <c r="AU281" s="250" t="s">
        <v>86</v>
      </c>
      <c r="AV281" s="13" t="s">
        <v>84</v>
      </c>
      <c r="AW281" s="13" t="s">
        <v>37</v>
      </c>
      <c r="AX281" s="13" t="s">
        <v>76</v>
      </c>
      <c r="AY281" s="250" t="s">
        <v>138</v>
      </c>
    </row>
    <row r="282" s="14" customFormat="1">
      <c r="A282" s="14"/>
      <c r="B282" s="251"/>
      <c r="C282" s="252"/>
      <c r="D282" s="228" t="s">
        <v>316</v>
      </c>
      <c r="E282" s="253" t="s">
        <v>19</v>
      </c>
      <c r="F282" s="254" t="s">
        <v>719</v>
      </c>
      <c r="G282" s="252"/>
      <c r="H282" s="255">
        <v>67.855999999999995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316</v>
      </c>
      <c r="AU282" s="261" t="s">
        <v>86</v>
      </c>
      <c r="AV282" s="14" t="s">
        <v>86</v>
      </c>
      <c r="AW282" s="14" t="s">
        <v>37</v>
      </c>
      <c r="AX282" s="14" t="s">
        <v>76</v>
      </c>
      <c r="AY282" s="261" t="s">
        <v>138</v>
      </c>
    </row>
    <row r="283" s="15" customFormat="1">
      <c r="A283" s="15"/>
      <c r="B283" s="262"/>
      <c r="C283" s="263"/>
      <c r="D283" s="228" t="s">
        <v>316</v>
      </c>
      <c r="E283" s="264" t="s">
        <v>262</v>
      </c>
      <c r="F283" s="265" t="s">
        <v>320</v>
      </c>
      <c r="G283" s="263"/>
      <c r="H283" s="266">
        <v>376.80500000000001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2" t="s">
        <v>316</v>
      </c>
      <c r="AU283" s="272" t="s">
        <v>86</v>
      </c>
      <c r="AV283" s="15" t="s">
        <v>137</v>
      </c>
      <c r="AW283" s="15" t="s">
        <v>37</v>
      </c>
      <c r="AX283" s="15" t="s">
        <v>84</v>
      </c>
      <c r="AY283" s="272" t="s">
        <v>138</v>
      </c>
    </row>
    <row r="284" s="2" customFormat="1" ht="16.5" customHeight="1">
      <c r="A284" s="41"/>
      <c r="B284" s="42"/>
      <c r="C284" s="215" t="s">
        <v>453</v>
      </c>
      <c r="D284" s="215" t="s">
        <v>141</v>
      </c>
      <c r="E284" s="216" t="s">
        <v>720</v>
      </c>
      <c r="F284" s="217" t="s">
        <v>721</v>
      </c>
      <c r="G284" s="218" t="s">
        <v>264</v>
      </c>
      <c r="H284" s="219">
        <v>2.8559999999999999</v>
      </c>
      <c r="I284" s="220"/>
      <c r="J284" s="221">
        <f>ROUND(I284*H284,2)</f>
        <v>0</v>
      </c>
      <c r="K284" s="217" t="s">
        <v>311</v>
      </c>
      <c r="L284" s="47"/>
      <c r="M284" s="222" t="s">
        <v>19</v>
      </c>
      <c r="N284" s="223" t="s">
        <v>47</v>
      </c>
      <c r="O284" s="87"/>
      <c r="P284" s="224">
        <f>O284*H284</f>
        <v>0</v>
      </c>
      <c r="Q284" s="224">
        <v>0.0097599999999999996</v>
      </c>
      <c r="R284" s="224">
        <f>Q284*H284</f>
        <v>0.027874559999999996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137</v>
      </c>
      <c r="AT284" s="226" t="s">
        <v>141</v>
      </c>
      <c r="AU284" s="226" t="s">
        <v>86</v>
      </c>
      <c r="AY284" s="20" t="s">
        <v>138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84</v>
      </c>
      <c r="BK284" s="227">
        <f>ROUND(I284*H284,2)</f>
        <v>0</v>
      </c>
      <c r="BL284" s="20" t="s">
        <v>137</v>
      </c>
      <c r="BM284" s="226" t="s">
        <v>722</v>
      </c>
    </row>
    <row r="285" s="2" customFormat="1">
      <c r="A285" s="41"/>
      <c r="B285" s="42"/>
      <c r="C285" s="43"/>
      <c r="D285" s="228" t="s">
        <v>147</v>
      </c>
      <c r="E285" s="43"/>
      <c r="F285" s="229" t="s">
        <v>723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147</v>
      </c>
      <c r="AU285" s="20" t="s">
        <v>86</v>
      </c>
    </row>
    <row r="286" s="2" customFormat="1">
      <c r="A286" s="41"/>
      <c r="B286" s="42"/>
      <c r="C286" s="43"/>
      <c r="D286" s="239" t="s">
        <v>314</v>
      </c>
      <c r="E286" s="43"/>
      <c r="F286" s="240" t="s">
        <v>724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314</v>
      </c>
      <c r="AU286" s="20" t="s">
        <v>86</v>
      </c>
    </row>
    <row r="287" s="13" customFormat="1">
      <c r="A287" s="13"/>
      <c r="B287" s="241"/>
      <c r="C287" s="242"/>
      <c r="D287" s="228" t="s">
        <v>316</v>
      </c>
      <c r="E287" s="243" t="s">
        <v>19</v>
      </c>
      <c r="F287" s="244" t="s">
        <v>673</v>
      </c>
      <c r="G287" s="242"/>
      <c r="H287" s="243" t="s">
        <v>19</v>
      </c>
      <c r="I287" s="245"/>
      <c r="J287" s="242"/>
      <c r="K287" s="242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316</v>
      </c>
      <c r="AU287" s="250" t="s">
        <v>86</v>
      </c>
      <c r="AV287" s="13" t="s">
        <v>84</v>
      </c>
      <c r="AW287" s="13" t="s">
        <v>37</v>
      </c>
      <c r="AX287" s="13" t="s">
        <v>76</v>
      </c>
      <c r="AY287" s="250" t="s">
        <v>138</v>
      </c>
    </row>
    <row r="288" s="14" customFormat="1">
      <c r="A288" s="14"/>
      <c r="B288" s="251"/>
      <c r="C288" s="252"/>
      <c r="D288" s="228" t="s">
        <v>316</v>
      </c>
      <c r="E288" s="253" t="s">
        <v>19</v>
      </c>
      <c r="F288" s="254" t="s">
        <v>725</v>
      </c>
      <c r="G288" s="252"/>
      <c r="H288" s="255">
        <v>1.4570000000000001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316</v>
      </c>
      <c r="AU288" s="261" t="s">
        <v>86</v>
      </c>
      <c r="AV288" s="14" t="s">
        <v>86</v>
      </c>
      <c r="AW288" s="14" t="s">
        <v>37</v>
      </c>
      <c r="AX288" s="14" t="s">
        <v>76</v>
      </c>
      <c r="AY288" s="261" t="s">
        <v>138</v>
      </c>
    </row>
    <row r="289" s="14" customFormat="1">
      <c r="A289" s="14"/>
      <c r="B289" s="251"/>
      <c r="C289" s="252"/>
      <c r="D289" s="228" t="s">
        <v>316</v>
      </c>
      <c r="E289" s="253" t="s">
        <v>19</v>
      </c>
      <c r="F289" s="254" t="s">
        <v>726</v>
      </c>
      <c r="G289" s="252"/>
      <c r="H289" s="255">
        <v>0.375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316</v>
      </c>
      <c r="AU289" s="261" t="s">
        <v>86</v>
      </c>
      <c r="AV289" s="14" t="s">
        <v>86</v>
      </c>
      <c r="AW289" s="14" t="s">
        <v>37</v>
      </c>
      <c r="AX289" s="14" t="s">
        <v>76</v>
      </c>
      <c r="AY289" s="261" t="s">
        <v>138</v>
      </c>
    </row>
    <row r="290" s="14" customFormat="1">
      <c r="A290" s="14"/>
      <c r="B290" s="251"/>
      <c r="C290" s="252"/>
      <c r="D290" s="228" t="s">
        <v>316</v>
      </c>
      <c r="E290" s="253" t="s">
        <v>727</v>
      </c>
      <c r="F290" s="254" t="s">
        <v>728</v>
      </c>
      <c r="G290" s="252"/>
      <c r="H290" s="255">
        <v>1.024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316</v>
      </c>
      <c r="AU290" s="261" t="s">
        <v>86</v>
      </c>
      <c r="AV290" s="14" t="s">
        <v>86</v>
      </c>
      <c r="AW290" s="14" t="s">
        <v>37</v>
      </c>
      <c r="AX290" s="14" t="s">
        <v>76</v>
      </c>
      <c r="AY290" s="261" t="s">
        <v>138</v>
      </c>
    </row>
    <row r="291" s="15" customFormat="1">
      <c r="A291" s="15"/>
      <c r="B291" s="262"/>
      <c r="C291" s="263"/>
      <c r="D291" s="228" t="s">
        <v>316</v>
      </c>
      <c r="E291" s="264" t="s">
        <v>510</v>
      </c>
      <c r="F291" s="265" t="s">
        <v>320</v>
      </c>
      <c r="G291" s="263"/>
      <c r="H291" s="266">
        <v>2.8559999999999999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2" t="s">
        <v>316</v>
      </c>
      <c r="AU291" s="272" t="s">
        <v>86</v>
      </c>
      <c r="AV291" s="15" t="s">
        <v>137</v>
      </c>
      <c r="AW291" s="15" t="s">
        <v>37</v>
      </c>
      <c r="AX291" s="15" t="s">
        <v>84</v>
      </c>
      <c r="AY291" s="272" t="s">
        <v>138</v>
      </c>
    </row>
    <row r="292" s="2" customFormat="1" ht="16.5" customHeight="1">
      <c r="A292" s="41"/>
      <c r="B292" s="42"/>
      <c r="C292" s="215" t="s">
        <v>462</v>
      </c>
      <c r="D292" s="215" t="s">
        <v>141</v>
      </c>
      <c r="E292" s="216" t="s">
        <v>384</v>
      </c>
      <c r="F292" s="217" t="s">
        <v>385</v>
      </c>
      <c r="G292" s="218" t="s">
        <v>264</v>
      </c>
      <c r="H292" s="219">
        <v>376.80500000000001</v>
      </c>
      <c r="I292" s="220"/>
      <c r="J292" s="221">
        <f>ROUND(I292*H292,2)</f>
        <v>0</v>
      </c>
      <c r="K292" s="217" t="s">
        <v>311</v>
      </c>
      <c r="L292" s="47"/>
      <c r="M292" s="222" t="s">
        <v>19</v>
      </c>
      <c r="N292" s="223" t="s">
        <v>47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137</v>
      </c>
      <c r="AT292" s="226" t="s">
        <v>141</v>
      </c>
      <c r="AU292" s="226" t="s">
        <v>86</v>
      </c>
      <c r="AY292" s="20" t="s">
        <v>138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84</v>
      </c>
      <c r="BK292" s="227">
        <f>ROUND(I292*H292,2)</f>
        <v>0</v>
      </c>
      <c r="BL292" s="20" t="s">
        <v>137</v>
      </c>
      <c r="BM292" s="226" t="s">
        <v>729</v>
      </c>
    </row>
    <row r="293" s="2" customFormat="1">
      <c r="A293" s="41"/>
      <c r="B293" s="42"/>
      <c r="C293" s="43"/>
      <c r="D293" s="228" t="s">
        <v>147</v>
      </c>
      <c r="E293" s="43"/>
      <c r="F293" s="229" t="s">
        <v>387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147</v>
      </c>
      <c r="AU293" s="20" t="s">
        <v>86</v>
      </c>
    </row>
    <row r="294" s="2" customFormat="1">
      <c r="A294" s="41"/>
      <c r="B294" s="42"/>
      <c r="C294" s="43"/>
      <c r="D294" s="239" t="s">
        <v>314</v>
      </c>
      <c r="E294" s="43"/>
      <c r="F294" s="240" t="s">
        <v>388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314</v>
      </c>
      <c r="AU294" s="20" t="s">
        <v>86</v>
      </c>
    </row>
    <row r="295" s="14" customFormat="1">
      <c r="A295" s="14"/>
      <c r="B295" s="251"/>
      <c r="C295" s="252"/>
      <c r="D295" s="228" t="s">
        <v>316</v>
      </c>
      <c r="E295" s="253" t="s">
        <v>19</v>
      </c>
      <c r="F295" s="254" t="s">
        <v>262</v>
      </c>
      <c r="G295" s="252"/>
      <c r="H295" s="255">
        <v>376.80500000000001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316</v>
      </c>
      <c r="AU295" s="261" t="s">
        <v>86</v>
      </c>
      <c r="AV295" s="14" t="s">
        <v>86</v>
      </c>
      <c r="AW295" s="14" t="s">
        <v>37</v>
      </c>
      <c r="AX295" s="14" t="s">
        <v>84</v>
      </c>
      <c r="AY295" s="261" t="s">
        <v>138</v>
      </c>
    </row>
    <row r="296" s="2" customFormat="1" ht="16.5" customHeight="1">
      <c r="A296" s="41"/>
      <c r="B296" s="42"/>
      <c r="C296" s="215" t="s">
        <v>472</v>
      </c>
      <c r="D296" s="215" t="s">
        <v>141</v>
      </c>
      <c r="E296" s="216" t="s">
        <v>730</v>
      </c>
      <c r="F296" s="217" t="s">
        <v>731</v>
      </c>
      <c r="G296" s="218" t="s">
        <v>264</v>
      </c>
      <c r="H296" s="219">
        <v>2.8559999999999999</v>
      </c>
      <c r="I296" s="220"/>
      <c r="J296" s="221">
        <f>ROUND(I296*H296,2)</f>
        <v>0</v>
      </c>
      <c r="K296" s="217" t="s">
        <v>311</v>
      </c>
      <c r="L296" s="47"/>
      <c r="M296" s="222" t="s">
        <v>19</v>
      </c>
      <c r="N296" s="223" t="s">
        <v>47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137</v>
      </c>
      <c r="AT296" s="226" t="s">
        <v>141</v>
      </c>
      <c r="AU296" s="226" t="s">
        <v>86</v>
      </c>
      <c r="AY296" s="20" t="s">
        <v>138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84</v>
      </c>
      <c r="BK296" s="227">
        <f>ROUND(I296*H296,2)</f>
        <v>0</v>
      </c>
      <c r="BL296" s="20" t="s">
        <v>137</v>
      </c>
      <c r="BM296" s="226" t="s">
        <v>732</v>
      </c>
    </row>
    <row r="297" s="2" customFormat="1">
      <c r="A297" s="41"/>
      <c r="B297" s="42"/>
      <c r="C297" s="43"/>
      <c r="D297" s="228" t="s">
        <v>147</v>
      </c>
      <c r="E297" s="43"/>
      <c r="F297" s="229" t="s">
        <v>733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147</v>
      </c>
      <c r="AU297" s="20" t="s">
        <v>86</v>
      </c>
    </row>
    <row r="298" s="2" customFormat="1">
      <c r="A298" s="41"/>
      <c r="B298" s="42"/>
      <c r="C298" s="43"/>
      <c r="D298" s="239" t="s">
        <v>314</v>
      </c>
      <c r="E298" s="43"/>
      <c r="F298" s="240" t="s">
        <v>734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314</v>
      </c>
      <c r="AU298" s="20" t="s">
        <v>86</v>
      </c>
    </row>
    <row r="299" s="14" customFormat="1">
      <c r="A299" s="14"/>
      <c r="B299" s="251"/>
      <c r="C299" s="252"/>
      <c r="D299" s="228" t="s">
        <v>316</v>
      </c>
      <c r="E299" s="253" t="s">
        <v>19</v>
      </c>
      <c r="F299" s="254" t="s">
        <v>510</v>
      </c>
      <c r="G299" s="252"/>
      <c r="H299" s="255">
        <v>2.8559999999999999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316</v>
      </c>
      <c r="AU299" s="261" t="s">
        <v>86</v>
      </c>
      <c r="AV299" s="14" t="s">
        <v>86</v>
      </c>
      <c r="AW299" s="14" t="s">
        <v>37</v>
      </c>
      <c r="AX299" s="14" t="s">
        <v>84</v>
      </c>
      <c r="AY299" s="261" t="s">
        <v>138</v>
      </c>
    </row>
    <row r="300" s="2" customFormat="1" ht="16.5" customHeight="1">
      <c r="A300" s="41"/>
      <c r="B300" s="42"/>
      <c r="C300" s="215" t="s">
        <v>479</v>
      </c>
      <c r="D300" s="215" t="s">
        <v>141</v>
      </c>
      <c r="E300" s="216" t="s">
        <v>735</v>
      </c>
      <c r="F300" s="217" t="s">
        <v>736</v>
      </c>
      <c r="G300" s="218" t="s">
        <v>264</v>
      </c>
      <c r="H300" s="219">
        <v>91.060000000000002</v>
      </c>
      <c r="I300" s="220"/>
      <c r="J300" s="221">
        <f>ROUND(I300*H300,2)</f>
        <v>0</v>
      </c>
      <c r="K300" s="217" t="s">
        <v>311</v>
      </c>
      <c r="L300" s="47"/>
      <c r="M300" s="222" t="s">
        <v>19</v>
      </c>
      <c r="N300" s="223" t="s">
        <v>47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137</v>
      </c>
      <c r="AT300" s="226" t="s">
        <v>141</v>
      </c>
      <c r="AU300" s="226" t="s">
        <v>86</v>
      </c>
      <c r="AY300" s="20" t="s">
        <v>138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84</v>
      </c>
      <c r="BK300" s="227">
        <f>ROUND(I300*H300,2)</f>
        <v>0</v>
      </c>
      <c r="BL300" s="20" t="s">
        <v>137</v>
      </c>
      <c r="BM300" s="226" t="s">
        <v>737</v>
      </c>
    </row>
    <row r="301" s="2" customFormat="1">
      <c r="A301" s="41"/>
      <c r="B301" s="42"/>
      <c r="C301" s="43"/>
      <c r="D301" s="228" t="s">
        <v>147</v>
      </c>
      <c r="E301" s="43"/>
      <c r="F301" s="229" t="s">
        <v>738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147</v>
      </c>
      <c r="AU301" s="20" t="s">
        <v>86</v>
      </c>
    </row>
    <row r="302" s="2" customFormat="1">
      <c r="A302" s="41"/>
      <c r="B302" s="42"/>
      <c r="C302" s="43"/>
      <c r="D302" s="239" t="s">
        <v>314</v>
      </c>
      <c r="E302" s="43"/>
      <c r="F302" s="240" t="s">
        <v>739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314</v>
      </c>
      <c r="AU302" s="20" t="s">
        <v>86</v>
      </c>
    </row>
    <row r="303" s="14" customFormat="1">
      <c r="A303" s="14"/>
      <c r="B303" s="251"/>
      <c r="C303" s="252"/>
      <c r="D303" s="228" t="s">
        <v>316</v>
      </c>
      <c r="E303" s="253" t="s">
        <v>19</v>
      </c>
      <c r="F303" s="254" t="s">
        <v>513</v>
      </c>
      <c r="G303" s="252"/>
      <c r="H303" s="255">
        <v>91.060000000000002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316</v>
      </c>
      <c r="AU303" s="261" t="s">
        <v>86</v>
      </c>
      <c r="AV303" s="14" t="s">
        <v>86</v>
      </c>
      <c r="AW303" s="14" t="s">
        <v>37</v>
      </c>
      <c r="AX303" s="14" t="s">
        <v>84</v>
      </c>
      <c r="AY303" s="261" t="s">
        <v>138</v>
      </c>
    </row>
    <row r="304" s="2" customFormat="1" ht="16.5" customHeight="1">
      <c r="A304" s="41"/>
      <c r="B304" s="42"/>
      <c r="C304" s="215" t="s">
        <v>487</v>
      </c>
      <c r="D304" s="215" t="s">
        <v>141</v>
      </c>
      <c r="E304" s="216" t="s">
        <v>740</v>
      </c>
      <c r="F304" s="217" t="s">
        <v>741</v>
      </c>
      <c r="G304" s="218" t="s">
        <v>264</v>
      </c>
      <c r="H304" s="219">
        <v>10.631</v>
      </c>
      <c r="I304" s="220"/>
      <c r="J304" s="221">
        <f>ROUND(I304*H304,2)</f>
        <v>0</v>
      </c>
      <c r="K304" s="217" t="s">
        <v>311</v>
      </c>
      <c r="L304" s="47"/>
      <c r="M304" s="222" t="s">
        <v>19</v>
      </c>
      <c r="N304" s="223" t="s">
        <v>47</v>
      </c>
      <c r="O304" s="87"/>
      <c r="P304" s="224">
        <f>O304*H304</f>
        <v>0</v>
      </c>
      <c r="Q304" s="224">
        <v>0.10032000000000001</v>
      </c>
      <c r="R304" s="224">
        <f>Q304*H304</f>
        <v>1.0665019200000001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137</v>
      </c>
      <c r="AT304" s="226" t="s">
        <v>141</v>
      </c>
      <c r="AU304" s="226" t="s">
        <v>86</v>
      </c>
      <c r="AY304" s="20" t="s">
        <v>138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84</v>
      </c>
      <c r="BK304" s="227">
        <f>ROUND(I304*H304,2)</f>
        <v>0</v>
      </c>
      <c r="BL304" s="20" t="s">
        <v>137</v>
      </c>
      <c r="BM304" s="226" t="s">
        <v>742</v>
      </c>
    </row>
    <row r="305" s="2" customFormat="1">
      <c r="A305" s="41"/>
      <c r="B305" s="42"/>
      <c r="C305" s="43"/>
      <c r="D305" s="228" t="s">
        <v>147</v>
      </c>
      <c r="E305" s="43"/>
      <c r="F305" s="229" t="s">
        <v>743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147</v>
      </c>
      <c r="AU305" s="20" t="s">
        <v>86</v>
      </c>
    </row>
    <row r="306" s="2" customFormat="1">
      <c r="A306" s="41"/>
      <c r="B306" s="42"/>
      <c r="C306" s="43"/>
      <c r="D306" s="239" t="s">
        <v>314</v>
      </c>
      <c r="E306" s="43"/>
      <c r="F306" s="240" t="s">
        <v>744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314</v>
      </c>
      <c r="AU306" s="20" t="s">
        <v>86</v>
      </c>
    </row>
    <row r="307" s="13" customFormat="1">
      <c r="A307" s="13"/>
      <c r="B307" s="241"/>
      <c r="C307" s="242"/>
      <c r="D307" s="228" t="s">
        <v>316</v>
      </c>
      <c r="E307" s="243" t="s">
        <v>19</v>
      </c>
      <c r="F307" s="244" t="s">
        <v>745</v>
      </c>
      <c r="G307" s="242"/>
      <c r="H307" s="243" t="s">
        <v>19</v>
      </c>
      <c r="I307" s="245"/>
      <c r="J307" s="242"/>
      <c r="K307" s="242"/>
      <c r="L307" s="246"/>
      <c r="M307" s="247"/>
      <c r="N307" s="248"/>
      <c r="O307" s="248"/>
      <c r="P307" s="248"/>
      <c r="Q307" s="248"/>
      <c r="R307" s="248"/>
      <c r="S307" s="248"/>
      <c r="T307" s="24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0" t="s">
        <v>316</v>
      </c>
      <c r="AU307" s="250" t="s">
        <v>86</v>
      </c>
      <c r="AV307" s="13" t="s">
        <v>84</v>
      </c>
      <c r="AW307" s="13" t="s">
        <v>37</v>
      </c>
      <c r="AX307" s="13" t="s">
        <v>76</v>
      </c>
      <c r="AY307" s="250" t="s">
        <v>138</v>
      </c>
    </row>
    <row r="308" s="13" customFormat="1">
      <c r="A308" s="13"/>
      <c r="B308" s="241"/>
      <c r="C308" s="242"/>
      <c r="D308" s="228" t="s">
        <v>316</v>
      </c>
      <c r="E308" s="243" t="s">
        <v>19</v>
      </c>
      <c r="F308" s="244" t="s">
        <v>746</v>
      </c>
      <c r="G308" s="242"/>
      <c r="H308" s="243" t="s">
        <v>19</v>
      </c>
      <c r="I308" s="245"/>
      <c r="J308" s="242"/>
      <c r="K308" s="242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316</v>
      </c>
      <c r="AU308" s="250" t="s">
        <v>86</v>
      </c>
      <c r="AV308" s="13" t="s">
        <v>84</v>
      </c>
      <c r="AW308" s="13" t="s">
        <v>37</v>
      </c>
      <c r="AX308" s="13" t="s">
        <v>76</v>
      </c>
      <c r="AY308" s="250" t="s">
        <v>138</v>
      </c>
    </row>
    <row r="309" s="14" customFormat="1">
      <c r="A309" s="14"/>
      <c r="B309" s="251"/>
      <c r="C309" s="252"/>
      <c r="D309" s="228" t="s">
        <v>316</v>
      </c>
      <c r="E309" s="253" t="s">
        <v>19</v>
      </c>
      <c r="F309" s="254" t="s">
        <v>747</v>
      </c>
      <c r="G309" s="252"/>
      <c r="H309" s="255">
        <v>3.1699999999999999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316</v>
      </c>
      <c r="AU309" s="261" t="s">
        <v>86</v>
      </c>
      <c r="AV309" s="14" t="s">
        <v>86</v>
      </c>
      <c r="AW309" s="14" t="s">
        <v>37</v>
      </c>
      <c r="AX309" s="14" t="s">
        <v>76</v>
      </c>
      <c r="AY309" s="261" t="s">
        <v>138</v>
      </c>
    </row>
    <row r="310" s="14" customFormat="1">
      <c r="A310" s="14"/>
      <c r="B310" s="251"/>
      <c r="C310" s="252"/>
      <c r="D310" s="228" t="s">
        <v>316</v>
      </c>
      <c r="E310" s="253" t="s">
        <v>19</v>
      </c>
      <c r="F310" s="254" t="s">
        <v>748</v>
      </c>
      <c r="G310" s="252"/>
      <c r="H310" s="255">
        <v>3.7639999999999998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316</v>
      </c>
      <c r="AU310" s="261" t="s">
        <v>86</v>
      </c>
      <c r="AV310" s="14" t="s">
        <v>86</v>
      </c>
      <c r="AW310" s="14" t="s">
        <v>37</v>
      </c>
      <c r="AX310" s="14" t="s">
        <v>76</v>
      </c>
      <c r="AY310" s="261" t="s">
        <v>138</v>
      </c>
    </row>
    <row r="311" s="14" customFormat="1">
      <c r="A311" s="14"/>
      <c r="B311" s="251"/>
      <c r="C311" s="252"/>
      <c r="D311" s="228" t="s">
        <v>316</v>
      </c>
      <c r="E311" s="253" t="s">
        <v>19</v>
      </c>
      <c r="F311" s="254" t="s">
        <v>749</v>
      </c>
      <c r="G311" s="252"/>
      <c r="H311" s="255">
        <v>2.1240000000000001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316</v>
      </c>
      <c r="AU311" s="261" t="s">
        <v>86</v>
      </c>
      <c r="AV311" s="14" t="s">
        <v>86</v>
      </c>
      <c r="AW311" s="14" t="s">
        <v>37</v>
      </c>
      <c r="AX311" s="14" t="s">
        <v>76</v>
      </c>
      <c r="AY311" s="261" t="s">
        <v>138</v>
      </c>
    </row>
    <row r="312" s="14" customFormat="1">
      <c r="A312" s="14"/>
      <c r="B312" s="251"/>
      <c r="C312" s="252"/>
      <c r="D312" s="228" t="s">
        <v>316</v>
      </c>
      <c r="E312" s="253" t="s">
        <v>19</v>
      </c>
      <c r="F312" s="254" t="s">
        <v>750</v>
      </c>
      <c r="G312" s="252"/>
      <c r="H312" s="255">
        <v>1.573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316</v>
      </c>
      <c r="AU312" s="261" t="s">
        <v>86</v>
      </c>
      <c r="AV312" s="14" t="s">
        <v>86</v>
      </c>
      <c r="AW312" s="14" t="s">
        <v>37</v>
      </c>
      <c r="AX312" s="14" t="s">
        <v>76</v>
      </c>
      <c r="AY312" s="261" t="s">
        <v>138</v>
      </c>
    </row>
    <row r="313" s="15" customFormat="1">
      <c r="A313" s="15"/>
      <c r="B313" s="262"/>
      <c r="C313" s="263"/>
      <c r="D313" s="228" t="s">
        <v>316</v>
      </c>
      <c r="E313" s="264" t="s">
        <v>507</v>
      </c>
      <c r="F313" s="265" t="s">
        <v>320</v>
      </c>
      <c r="G313" s="263"/>
      <c r="H313" s="266">
        <v>10.631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2" t="s">
        <v>316</v>
      </c>
      <c r="AU313" s="272" t="s">
        <v>86</v>
      </c>
      <c r="AV313" s="15" t="s">
        <v>137</v>
      </c>
      <c r="AW313" s="15" t="s">
        <v>37</v>
      </c>
      <c r="AX313" s="15" t="s">
        <v>84</v>
      </c>
      <c r="AY313" s="272" t="s">
        <v>138</v>
      </c>
    </row>
    <row r="314" s="2" customFormat="1" ht="16.5" customHeight="1">
      <c r="A314" s="41"/>
      <c r="B314" s="42"/>
      <c r="C314" s="215" t="s">
        <v>495</v>
      </c>
      <c r="D314" s="215" t="s">
        <v>141</v>
      </c>
      <c r="E314" s="216" t="s">
        <v>751</v>
      </c>
      <c r="F314" s="217" t="s">
        <v>752</v>
      </c>
      <c r="G314" s="218" t="s">
        <v>264</v>
      </c>
      <c r="H314" s="219">
        <v>10.631</v>
      </c>
      <c r="I314" s="220"/>
      <c r="J314" s="221">
        <f>ROUND(I314*H314,2)</f>
        <v>0</v>
      </c>
      <c r="K314" s="217" t="s">
        <v>311</v>
      </c>
      <c r="L314" s="47"/>
      <c r="M314" s="222" t="s">
        <v>19</v>
      </c>
      <c r="N314" s="223" t="s">
        <v>47</v>
      </c>
      <c r="O314" s="87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137</v>
      </c>
      <c r="AT314" s="226" t="s">
        <v>141</v>
      </c>
      <c r="AU314" s="226" t="s">
        <v>86</v>
      </c>
      <c r="AY314" s="20" t="s">
        <v>138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84</v>
      </c>
      <c r="BK314" s="227">
        <f>ROUND(I314*H314,2)</f>
        <v>0</v>
      </c>
      <c r="BL314" s="20" t="s">
        <v>137</v>
      </c>
      <c r="BM314" s="226" t="s">
        <v>753</v>
      </c>
    </row>
    <row r="315" s="2" customFormat="1">
      <c r="A315" s="41"/>
      <c r="B315" s="42"/>
      <c r="C315" s="43"/>
      <c r="D315" s="228" t="s">
        <v>147</v>
      </c>
      <c r="E315" s="43"/>
      <c r="F315" s="229" t="s">
        <v>754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147</v>
      </c>
      <c r="AU315" s="20" t="s">
        <v>86</v>
      </c>
    </row>
    <row r="316" s="2" customFormat="1">
      <c r="A316" s="41"/>
      <c r="B316" s="42"/>
      <c r="C316" s="43"/>
      <c r="D316" s="239" t="s">
        <v>314</v>
      </c>
      <c r="E316" s="43"/>
      <c r="F316" s="240" t="s">
        <v>755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314</v>
      </c>
      <c r="AU316" s="20" t="s">
        <v>86</v>
      </c>
    </row>
    <row r="317" s="14" customFormat="1">
      <c r="A317" s="14"/>
      <c r="B317" s="251"/>
      <c r="C317" s="252"/>
      <c r="D317" s="228" t="s">
        <v>316</v>
      </c>
      <c r="E317" s="253" t="s">
        <v>19</v>
      </c>
      <c r="F317" s="254" t="s">
        <v>507</v>
      </c>
      <c r="G317" s="252"/>
      <c r="H317" s="255">
        <v>10.631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316</v>
      </c>
      <c r="AU317" s="261" t="s">
        <v>86</v>
      </c>
      <c r="AV317" s="14" t="s">
        <v>86</v>
      </c>
      <c r="AW317" s="14" t="s">
        <v>37</v>
      </c>
      <c r="AX317" s="14" t="s">
        <v>84</v>
      </c>
      <c r="AY317" s="261" t="s">
        <v>138</v>
      </c>
    </row>
    <row r="318" s="2" customFormat="1" ht="16.5" customHeight="1">
      <c r="A318" s="41"/>
      <c r="B318" s="42"/>
      <c r="C318" s="215" t="s">
        <v>500</v>
      </c>
      <c r="D318" s="215" t="s">
        <v>141</v>
      </c>
      <c r="E318" s="216" t="s">
        <v>756</v>
      </c>
      <c r="F318" s="217" t="s">
        <v>757</v>
      </c>
      <c r="G318" s="218" t="s">
        <v>268</v>
      </c>
      <c r="H318" s="219">
        <v>2.258</v>
      </c>
      <c r="I318" s="220"/>
      <c r="J318" s="221">
        <f>ROUND(I318*H318,2)</f>
        <v>0</v>
      </c>
      <c r="K318" s="217" t="s">
        <v>311</v>
      </c>
      <c r="L318" s="47"/>
      <c r="M318" s="222" t="s">
        <v>19</v>
      </c>
      <c r="N318" s="223" t="s">
        <v>47</v>
      </c>
      <c r="O318" s="87"/>
      <c r="P318" s="224">
        <f>O318*H318</f>
        <v>0</v>
      </c>
      <c r="Q318" s="224">
        <v>0.052589999999999998</v>
      </c>
      <c r="R318" s="224">
        <f>Q318*H318</f>
        <v>0.11874822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137</v>
      </c>
      <c r="AT318" s="226" t="s">
        <v>141</v>
      </c>
      <c r="AU318" s="226" t="s">
        <v>86</v>
      </c>
      <c r="AY318" s="20" t="s">
        <v>138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84</v>
      </c>
      <c r="BK318" s="227">
        <f>ROUND(I318*H318,2)</f>
        <v>0</v>
      </c>
      <c r="BL318" s="20" t="s">
        <v>137</v>
      </c>
      <c r="BM318" s="226" t="s">
        <v>758</v>
      </c>
    </row>
    <row r="319" s="2" customFormat="1">
      <c r="A319" s="41"/>
      <c r="B319" s="42"/>
      <c r="C319" s="43"/>
      <c r="D319" s="228" t="s">
        <v>147</v>
      </c>
      <c r="E319" s="43"/>
      <c r="F319" s="229" t="s">
        <v>759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147</v>
      </c>
      <c r="AU319" s="20" t="s">
        <v>86</v>
      </c>
    </row>
    <row r="320" s="2" customFormat="1">
      <c r="A320" s="41"/>
      <c r="B320" s="42"/>
      <c r="C320" s="43"/>
      <c r="D320" s="239" t="s">
        <v>314</v>
      </c>
      <c r="E320" s="43"/>
      <c r="F320" s="240" t="s">
        <v>760</v>
      </c>
      <c r="G320" s="43"/>
      <c r="H320" s="43"/>
      <c r="I320" s="230"/>
      <c r="J320" s="43"/>
      <c r="K320" s="43"/>
      <c r="L320" s="47"/>
      <c r="M320" s="231"/>
      <c r="N320" s="23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314</v>
      </c>
      <c r="AU320" s="20" t="s">
        <v>86</v>
      </c>
    </row>
    <row r="321" s="13" customFormat="1">
      <c r="A321" s="13"/>
      <c r="B321" s="241"/>
      <c r="C321" s="242"/>
      <c r="D321" s="228" t="s">
        <v>316</v>
      </c>
      <c r="E321" s="243" t="s">
        <v>19</v>
      </c>
      <c r="F321" s="244" t="s">
        <v>745</v>
      </c>
      <c r="G321" s="242"/>
      <c r="H321" s="243" t="s">
        <v>19</v>
      </c>
      <c r="I321" s="245"/>
      <c r="J321" s="242"/>
      <c r="K321" s="242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316</v>
      </c>
      <c r="AU321" s="250" t="s">
        <v>86</v>
      </c>
      <c r="AV321" s="13" t="s">
        <v>84</v>
      </c>
      <c r="AW321" s="13" t="s">
        <v>37</v>
      </c>
      <c r="AX321" s="13" t="s">
        <v>76</v>
      </c>
      <c r="AY321" s="250" t="s">
        <v>138</v>
      </c>
    </row>
    <row r="322" s="13" customFormat="1">
      <c r="A322" s="13"/>
      <c r="B322" s="241"/>
      <c r="C322" s="242"/>
      <c r="D322" s="228" t="s">
        <v>316</v>
      </c>
      <c r="E322" s="243" t="s">
        <v>19</v>
      </c>
      <c r="F322" s="244" t="s">
        <v>746</v>
      </c>
      <c r="G322" s="242"/>
      <c r="H322" s="243" t="s">
        <v>19</v>
      </c>
      <c r="I322" s="245"/>
      <c r="J322" s="242"/>
      <c r="K322" s="242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316</v>
      </c>
      <c r="AU322" s="250" t="s">
        <v>86</v>
      </c>
      <c r="AV322" s="13" t="s">
        <v>84</v>
      </c>
      <c r="AW322" s="13" t="s">
        <v>37</v>
      </c>
      <c r="AX322" s="13" t="s">
        <v>76</v>
      </c>
      <c r="AY322" s="250" t="s">
        <v>138</v>
      </c>
    </row>
    <row r="323" s="14" customFormat="1">
      <c r="A323" s="14"/>
      <c r="B323" s="251"/>
      <c r="C323" s="252"/>
      <c r="D323" s="228" t="s">
        <v>316</v>
      </c>
      <c r="E323" s="253" t="s">
        <v>19</v>
      </c>
      <c r="F323" s="254" t="s">
        <v>761</v>
      </c>
      <c r="G323" s="252"/>
      <c r="H323" s="255">
        <v>2.258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316</v>
      </c>
      <c r="AU323" s="261" t="s">
        <v>86</v>
      </c>
      <c r="AV323" s="14" t="s">
        <v>86</v>
      </c>
      <c r="AW323" s="14" t="s">
        <v>37</v>
      </c>
      <c r="AX323" s="14" t="s">
        <v>76</v>
      </c>
      <c r="AY323" s="261" t="s">
        <v>138</v>
      </c>
    </row>
    <row r="324" s="15" customFormat="1">
      <c r="A324" s="15"/>
      <c r="B324" s="262"/>
      <c r="C324" s="263"/>
      <c r="D324" s="228" t="s">
        <v>316</v>
      </c>
      <c r="E324" s="264" t="s">
        <v>544</v>
      </c>
      <c r="F324" s="265" t="s">
        <v>320</v>
      </c>
      <c r="G324" s="263"/>
      <c r="H324" s="266">
        <v>2.258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2" t="s">
        <v>316</v>
      </c>
      <c r="AU324" s="272" t="s">
        <v>86</v>
      </c>
      <c r="AV324" s="15" t="s">
        <v>137</v>
      </c>
      <c r="AW324" s="15" t="s">
        <v>37</v>
      </c>
      <c r="AX324" s="15" t="s">
        <v>84</v>
      </c>
      <c r="AY324" s="272" t="s">
        <v>138</v>
      </c>
    </row>
    <row r="325" s="2" customFormat="1" ht="16.5" customHeight="1">
      <c r="A325" s="41"/>
      <c r="B325" s="42"/>
      <c r="C325" s="215" t="s">
        <v>762</v>
      </c>
      <c r="D325" s="215" t="s">
        <v>141</v>
      </c>
      <c r="E325" s="216" t="s">
        <v>763</v>
      </c>
      <c r="F325" s="217" t="s">
        <v>764</v>
      </c>
      <c r="G325" s="218" t="s">
        <v>268</v>
      </c>
      <c r="H325" s="219">
        <v>2.258</v>
      </c>
      <c r="I325" s="220"/>
      <c r="J325" s="221">
        <f>ROUND(I325*H325,2)</f>
        <v>0</v>
      </c>
      <c r="K325" s="217" t="s">
        <v>311</v>
      </c>
      <c r="L325" s="47"/>
      <c r="M325" s="222" t="s">
        <v>19</v>
      </c>
      <c r="N325" s="223" t="s">
        <v>47</v>
      </c>
      <c r="O325" s="87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137</v>
      </c>
      <c r="AT325" s="226" t="s">
        <v>141</v>
      </c>
      <c r="AU325" s="226" t="s">
        <v>86</v>
      </c>
      <c r="AY325" s="20" t="s">
        <v>138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84</v>
      </c>
      <c r="BK325" s="227">
        <f>ROUND(I325*H325,2)</f>
        <v>0</v>
      </c>
      <c r="BL325" s="20" t="s">
        <v>137</v>
      </c>
      <c r="BM325" s="226" t="s">
        <v>765</v>
      </c>
    </row>
    <row r="326" s="2" customFormat="1">
      <c r="A326" s="41"/>
      <c r="B326" s="42"/>
      <c r="C326" s="43"/>
      <c r="D326" s="228" t="s">
        <v>147</v>
      </c>
      <c r="E326" s="43"/>
      <c r="F326" s="229" t="s">
        <v>766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147</v>
      </c>
      <c r="AU326" s="20" t="s">
        <v>86</v>
      </c>
    </row>
    <row r="327" s="2" customFormat="1">
      <c r="A327" s="41"/>
      <c r="B327" s="42"/>
      <c r="C327" s="43"/>
      <c r="D327" s="239" t="s">
        <v>314</v>
      </c>
      <c r="E327" s="43"/>
      <c r="F327" s="240" t="s">
        <v>767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314</v>
      </c>
      <c r="AU327" s="20" t="s">
        <v>86</v>
      </c>
    </row>
    <row r="328" s="14" customFormat="1">
      <c r="A328" s="14"/>
      <c r="B328" s="251"/>
      <c r="C328" s="252"/>
      <c r="D328" s="228" t="s">
        <v>316</v>
      </c>
      <c r="E328" s="253" t="s">
        <v>19</v>
      </c>
      <c r="F328" s="254" t="s">
        <v>544</v>
      </c>
      <c r="G328" s="252"/>
      <c r="H328" s="255">
        <v>2.258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316</v>
      </c>
      <c r="AU328" s="261" t="s">
        <v>86</v>
      </c>
      <c r="AV328" s="14" t="s">
        <v>86</v>
      </c>
      <c r="AW328" s="14" t="s">
        <v>37</v>
      </c>
      <c r="AX328" s="14" t="s">
        <v>84</v>
      </c>
      <c r="AY328" s="261" t="s">
        <v>138</v>
      </c>
    </row>
    <row r="329" s="2" customFormat="1" ht="16.5" customHeight="1">
      <c r="A329" s="41"/>
      <c r="B329" s="42"/>
      <c r="C329" s="215" t="s">
        <v>768</v>
      </c>
      <c r="D329" s="215" t="s">
        <v>141</v>
      </c>
      <c r="E329" s="216" t="s">
        <v>389</v>
      </c>
      <c r="F329" s="217" t="s">
        <v>390</v>
      </c>
      <c r="G329" s="218" t="s">
        <v>274</v>
      </c>
      <c r="H329" s="219">
        <v>11.815</v>
      </c>
      <c r="I329" s="220"/>
      <c r="J329" s="221">
        <f>ROUND(I329*H329,2)</f>
        <v>0</v>
      </c>
      <c r="K329" s="217" t="s">
        <v>311</v>
      </c>
      <c r="L329" s="47"/>
      <c r="M329" s="222" t="s">
        <v>19</v>
      </c>
      <c r="N329" s="223" t="s">
        <v>47</v>
      </c>
      <c r="O329" s="87"/>
      <c r="P329" s="224">
        <f>O329*H329</f>
        <v>0</v>
      </c>
      <c r="Q329" s="224">
        <v>1.09528</v>
      </c>
      <c r="R329" s="224">
        <f>Q329*H329</f>
        <v>12.9407332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137</v>
      </c>
      <c r="AT329" s="226" t="s">
        <v>141</v>
      </c>
      <c r="AU329" s="226" t="s">
        <v>86</v>
      </c>
      <c r="AY329" s="20" t="s">
        <v>138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84</v>
      </c>
      <c r="BK329" s="227">
        <f>ROUND(I329*H329,2)</f>
        <v>0</v>
      </c>
      <c r="BL329" s="20" t="s">
        <v>137</v>
      </c>
      <c r="BM329" s="226" t="s">
        <v>769</v>
      </c>
    </row>
    <row r="330" s="2" customFormat="1">
      <c r="A330" s="41"/>
      <c r="B330" s="42"/>
      <c r="C330" s="43"/>
      <c r="D330" s="228" t="s">
        <v>147</v>
      </c>
      <c r="E330" s="43"/>
      <c r="F330" s="229" t="s">
        <v>392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147</v>
      </c>
      <c r="AU330" s="20" t="s">
        <v>86</v>
      </c>
    </row>
    <row r="331" s="2" customFormat="1">
      <c r="A331" s="41"/>
      <c r="B331" s="42"/>
      <c r="C331" s="43"/>
      <c r="D331" s="239" t="s">
        <v>314</v>
      </c>
      <c r="E331" s="43"/>
      <c r="F331" s="240" t="s">
        <v>393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314</v>
      </c>
      <c r="AU331" s="20" t="s">
        <v>86</v>
      </c>
    </row>
    <row r="332" s="14" customFormat="1">
      <c r="A332" s="14"/>
      <c r="B332" s="251"/>
      <c r="C332" s="252"/>
      <c r="D332" s="228" t="s">
        <v>316</v>
      </c>
      <c r="E332" s="253" t="s">
        <v>19</v>
      </c>
      <c r="F332" s="254" t="s">
        <v>770</v>
      </c>
      <c r="G332" s="252"/>
      <c r="H332" s="255">
        <v>4.8079999999999998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316</v>
      </c>
      <c r="AU332" s="261" t="s">
        <v>86</v>
      </c>
      <c r="AV332" s="14" t="s">
        <v>86</v>
      </c>
      <c r="AW332" s="14" t="s">
        <v>37</v>
      </c>
      <c r="AX332" s="14" t="s">
        <v>76</v>
      </c>
      <c r="AY332" s="261" t="s">
        <v>138</v>
      </c>
    </row>
    <row r="333" s="14" customFormat="1">
      <c r="A333" s="14"/>
      <c r="B333" s="251"/>
      <c r="C333" s="252"/>
      <c r="D333" s="228" t="s">
        <v>316</v>
      </c>
      <c r="E333" s="253" t="s">
        <v>19</v>
      </c>
      <c r="F333" s="254" t="s">
        <v>771</v>
      </c>
      <c r="G333" s="252"/>
      <c r="H333" s="255">
        <v>7.0069999999999997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1" t="s">
        <v>316</v>
      </c>
      <c r="AU333" s="261" t="s">
        <v>86</v>
      </c>
      <c r="AV333" s="14" t="s">
        <v>86</v>
      </c>
      <c r="AW333" s="14" t="s">
        <v>37</v>
      </c>
      <c r="AX333" s="14" t="s">
        <v>76</v>
      </c>
      <c r="AY333" s="261" t="s">
        <v>138</v>
      </c>
    </row>
    <row r="334" s="15" customFormat="1">
      <c r="A334" s="15"/>
      <c r="B334" s="262"/>
      <c r="C334" s="263"/>
      <c r="D334" s="228" t="s">
        <v>316</v>
      </c>
      <c r="E334" s="264" t="s">
        <v>19</v>
      </c>
      <c r="F334" s="265" t="s">
        <v>320</v>
      </c>
      <c r="G334" s="263"/>
      <c r="H334" s="266">
        <v>11.815</v>
      </c>
      <c r="I334" s="267"/>
      <c r="J334" s="263"/>
      <c r="K334" s="263"/>
      <c r="L334" s="268"/>
      <c r="M334" s="269"/>
      <c r="N334" s="270"/>
      <c r="O334" s="270"/>
      <c r="P334" s="270"/>
      <c r="Q334" s="270"/>
      <c r="R334" s="270"/>
      <c r="S334" s="270"/>
      <c r="T334" s="271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2" t="s">
        <v>316</v>
      </c>
      <c r="AU334" s="272" t="s">
        <v>86</v>
      </c>
      <c r="AV334" s="15" t="s">
        <v>137</v>
      </c>
      <c r="AW334" s="15" t="s">
        <v>37</v>
      </c>
      <c r="AX334" s="15" t="s">
        <v>84</v>
      </c>
      <c r="AY334" s="272" t="s">
        <v>138</v>
      </c>
    </row>
    <row r="335" s="12" customFormat="1" ht="22.8" customHeight="1">
      <c r="A335" s="12"/>
      <c r="B335" s="199"/>
      <c r="C335" s="200"/>
      <c r="D335" s="201" t="s">
        <v>75</v>
      </c>
      <c r="E335" s="213" t="s">
        <v>137</v>
      </c>
      <c r="F335" s="213" t="s">
        <v>395</v>
      </c>
      <c r="G335" s="200"/>
      <c r="H335" s="200"/>
      <c r="I335" s="203"/>
      <c r="J335" s="214">
        <f>BK335</f>
        <v>0</v>
      </c>
      <c r="K335" s="200"/>
      <c r="L335" s="205"/>
      <c r="M335" s="206"/>
      <c r="N335" s="207"/>
      <c r="O335" s="207"/>
      <c r="P335" s="208">
        <f>SUM(P336:P354)</f>
        <v>0</v>
      </c>
      <c r="Q335" s="207"/>
      <c r="R335" s="208">
        <f>SUM(R336:R354)</f>
        <v>0</v>
      </c>
      <c r="S335" s="207"/>
      <c r="T335" s="209">
        <f>SUM(T336:T354)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0" t="s">
        <v>84</v>
      </c>
      <c r="AT335" s="211" t="s">
        <v>75</v>
      </c>
      <c r="AU335" s="211" t="s">
        <v>84</v>
      </c>
      <c r="AY335" s="210" t="s">
        <v>138</v>
      </c>
      <c r="BK335" s="212">
        <f>SUM(BK336:BK354)</f>
        <v>0</v>
      </c>
    </row>
    <row r="336" s="2" customFormat="1" ht="16.5" customHeight="1">
      <c r="A336" s="41"/>
      <c r="B336" s="42"/>
      <c r="C336" s="215" t="s">
        <v>772</v>
      </c>
      <c r="D336" s="215" t="s">
        <v>141</v>
      </c>
      <c r="E336" s="216" t="s">
        <v>396</v>
      </c>
      <c r="F336" s="217" t="s">
        <v>397</v>
      </c>
      <c r="G336" s="218" t="s">
        <v>264</v>
      </c>
      <c r="H336" s="219">
        <v>71.718999999999994</v>
      </c>
      <c r="I336" s="220"/>
      <c r="J336" s="221">
        <f>ROUND(I336*H336,2)</f>
        <v>0</v>
      </c>
      <c r="K336" s="217" t="s">
        <v>311</v>
      </c>
      <c r="L336" s="47"/>
      <c r="M336" s="222" t="s">
        <v>19</v>
      </c>
      <c r="N336" s="223" t="s">
        <v>47</v>
      </c>
      <c r="O336" s="87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137</v>
      </c>
      <c r="AT336" s="226" t="s">
        <v>141</v>
      </c>
      <c r="AU336" s="226" t="s">
        <v>86</v>
      </c>
      <c r="AY336" s="20" t="s">
        <v>138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84</v>
      </c>
      <c r="BK336" s="227">
        <f>ROUND(I336*H336,2)</f>
        <v>0</v>
      </c>
      <c r="BL336" s="20" t="s">
        <v>137</v>
      </c>
      <c r="BM336" s="226" t="s">
        <v>773</v>
      </c>
    </row>
    <row r="337" s="2" customFormat="1">
      <c r="A337" s="41"/>
      <c r="B337" s="42"/>
      <c r="C337" s="43"/>
      <c r="D337" s="228" t="s">
        <v>147</v>
      </c>
      <c r="E337" s="43"/>
      <c r="F337" s="229" t="s">
        <v>399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147</v>
      </c>
      <c r="AU337" s="20" t="s">
        <v>86</v>
      </c>
    </row>
    <row r="338" s="2" customFormat="1">
      <c r="A338" s="41"/>
      <c r="B338" s="42"/>
      <c r="C338" s="43"/>
      <c r="D338" s="239" t="s">
        <v>314</v>
      </c>
      <c r="E338" s="43"/>
      <c r="F338" s="240" t="s">
        <v>400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314</v>
      </c>
      <c r="AU338" s="20" t="s">
        <v>86</v>
      </c>
    </row>
    <row r="339" s="13" customFormat="1">
      <c r="A339" s="13"/>
      <c r="B339" s="241"/>
      <c r="C339" s="242"/>
      <c r="D339" s="228" t="s">
        <v>316</v>
      </c>
      <c r="E339" s="243" t="s">
        <v>19</v>
      </c>
      <c r="F339" s="244" t="s">
        <v>592</v>
      </c>
      <c r="G339" s="242"/>
      <c r="H339" s="243" t="s">
        <v>19</v>
      </c>
      <c r="I339" s="245"/>
      <c r="J339" s="242"/>
      <c r="K339" s="242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316</v>
      </c>
      <c r="AU339" s="250" t="s">
        <v>86</v>
      </c>
      <c r="AV339" s="13" t="s">
        <v>84</v>
      </c>
      <c r="AW339" s="13" t="s">
        <v>37</v>
      </c>
      <c r="AX339" s="13" t="s">
        <v>76</v>
      </c>
      <c r="AY339" s="250" t="s">
        <v>138</v>
      </c>
    </row>
    <row r="340" s="14" customFormat="1">
      <c r="A340" s="14"/>
      <c r="B340" s="251"/>
      <c r="C340" s="252"/>
      <c r="D340" s="228" t="s">
        <v>316</v>
      </c>
      <c r="E340" s="253" t="s">
        <v>19</v>
      </c>
      <c r="F340" s="254" t="s">
        <v>774</v>
      </c>
      <c r="G340" s="252"/>
      <c r="H340" s="255">
        <v>27.440000000000001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316</v>
      </c>
      <c r="AU340" s="261" t="s">
        <v>86</v>
      </c>
      <c r="AV340" s="14" t="s">
        <v>86</v>
      </c>
      <c r="AW340" s="14" t="s">
        <v>37</v>
      </c>
      <c r="AX340" s="14" t="s">
        <v>76</v>
      </c>
      <c r="AY340" s="261" t="s">
        <v>138</v>
      </c>
    </row>
    <row r="341" s="14" customFormat="1">
      <c r="A341" s="14"/>
      <c r="B341" s="251"/>
      <c r="C341" s="252"/>
      <c r="D341" s="228" t="s">
        <v>316</v>
      </c>
      <c r="E341" s="253" t="s">
        <v>19</v>
      </c>
      <c r="F341" s="254" t="s">
        <v>775</v>
      </c>
      <c r="G341" s="252"/>
      <c r="H341" s="255">
        <v>27.119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316</v>
      </c>
      <c r="AU341" s="261" t="s">
        <v>86</v>
      </c>
      <c r="AV341" s="14" t="s">
        <v>86</v>
      </c>
      <c r="AW341" s="14" t="s">
        <v>37</v>
      </c>
      <c r="AX341" s="14" t="s">
        <v>76</v>
      </c>
      <c r="AY341" s="261" t="s">
        <v>138</v>
      </c>
    </row>
    <row r="342" s="14" customFormat="1">
      <c r="A342" s="14"/>
      <c r="B342" s="251"/>
      <c r="C342" s="252"/>
      <c r="D342" s="228" t="s">
        <v>316</v>
      </c>
      <c r="E342" s="253" t="s">
        <v>19</v>
      </c>
      <c r="F342" s="254" t="s">
        <v>776</v>
      </c>
      <c r="G342" s="252"/>
      <c r="H342" s="255">
        <v>1.69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316</v>
      </c>
      <c r="AU342" s="261" t="s">
        <v>86</v>
      </c>
      <c r="AV342" s="14" t="s">
        <v>86</v>
      </c>
      <c r="AW342" s="14" t="s">
        <v>37</v>
      </c>
      <c r="AX342" s="14" t="s">
        <v>76</v>
      </c>
      <c r="AY342" s="261" t="s">
        <v>138</v>
      </c>
    </row>
    <row r="343" s="14" customFormat="1">
      <c r="A343" s="14"/>
      <c r="B343" s="251"/>
      <c r="C343" s="252"/>
      <c r="D343" s="228" t="s">
        <v>316</v>
      </c>
      <c r="E343" s="253" t="s">
        <v>19</v>
      </c>
      <c r="F343" s="254" t="s">
        <v>777</v>
      </c>
      <c r="G343" s="252"/>
      <c r="H343" s="255">
        <v>15.470000000000001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316</v>
      </c>
      <c r="AU343" s="261" t="s">
        <v>86</v>
      </c>
      <c r="AV343" s="14" t="s">
        <v>86</v>
      </c>
      <c r="AW343" s="14" t="s">
        <v>37</v>
      </c>
      <c r="AX343" s="14" t="s">
        <v>76</v>
      </c>
      <c r="AY343" s="261" t="s">
        <v>138</v>
      </c>
    </row>
    <row r="344" s="15" customFormat="1">
      <c r="A344" s="15"/>
      <c r="B344" s="262"/>
      <c r="C344" s="263"/>
      <c r="D344" s="228" t="s">
        <v>316</v>
      </c>
      <c r="E344" s="264" t="s">
        <v>542</v>
      </c>
      <c r="F344" s="265" t="s">
        <v>320</v>
      </c>
      <c r="G344" s="263"/>
      <c r="H344" s="266">
        <v>71.718999999999994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2" t="s">
        <v>316</v>
      </c>
      <c r="AU344" s="272" t="s">
        <v>86</v>
      </c>
      <c r="AV344" s="15" t="s">
        <v>137</v>
      </c>
      <c r="AW344" s="15" t="s">
        <v>37</v>
      </c>
      <c r="AX344" s="15" t="s">
        <v>84</v>
      </c>
      <c r="AY344" s="272" t="s">
        <v>138</v>
      </c>
    </row>
    <row r="345" s="2" customFormat="1" ht="16.5" customHeight="1">
      <c r="A345" s="41"/>
      <c r="B345" s="42"/>
      <c r="C345" s="215" t="s">
        <v>491</v>
      </c>
      <c r="D345" s="215" t="s">
        <v>141</v>
      </c>
      <c r="E345" s="216" t="s">
        <v>402</v>
      </c>
      <c r="F345" s="217" t="s">
        <v>403</v>
      </c>
      <c r="G345" s="218" t="s">
        <v>268</v>
      </c>
      <c r="H345" s="219">
        <v>10.734</v>
      </c>
      <c r="I345" s="220"/>
      <c r="J345" s="221">
        <f>ROUND(I345*H345,2)</f>
        <v>0</v>
      </c>
      <c r="K345" s="217" t="s">
        <v>19</v>
      </c>
      <c r="L345" s="47"/>
      <c r="M345" s="222" t="s">
        <v>19</v>
      </c>
      <c r="N345" s="223" t="s">
        <v>47</v>
      </c>
      <c r="O345" s="87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137</v>
      </c>
      <c r="AT345" s="226" t="s">
        <v>141</v>
      </c>
      <c r="AU345" s="226" t="s">
        <v>86</v>
      </c>
      <c r="AY345" s="20" t="s">
        <v>138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84</v>
      </c>
      <c r="BK345" s="227">
        <f>ROUND(I345*H345,2)</f>
        <v>0</v>
      </c>
      <c r="BL345" s="20" t="s">
        <v>137</v>
      </c>
      <c r="BM345" s="226" t="s">
        <v>778</v>
      </c>
    </row>
    <row r="346" s="2" customFormat="1">
      <c r="A346" s="41"/>
      <c r="B346" s="42"/>
      <c r="C346" s="43"/>
      <c r="D346" s="228" t="s">
        <v>147</v>
      </c>
      <c r="E346" s="43"/>
      <c r="F346" s="229" t="s">
        <v>403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147</v>
      </c>
      <c r="AU346" s="20" t="s">
        <v>86</v>
      </c>
    </row>
    <row r="347" s="13" customFormat="1">
      <c r="A347" s="13"/>
      <c r="B347" s="241"/>
      <c r="C347" s="242"/>
      <c r="D347" s="228" t="s">
        <v>316</v>
      </c>
      <c r="E347" s="243" t="s">
        <v>19</v>
      </c>
      <c r="F347" s="244" t="s">
        <v>405</v>
      </c>
      <c r="G347" s="242"/>
      <c r="H347" s="243" t="s">
        <v>19</v>
      </c>
      <c r="I347" s="245"/>
      <c r="J347" s="242"/>
      <c r="K347" s="242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316</v>
      </c>
      <c r="AU347" s="250" t="s">
        <v>86</v>
      </c>
      <c r="AV347" s="13" t="s">
        <v>84</v>
      </c>
      <c r="AW347" s="13" t="s">
        <v>37</v>
      </c>
      <c r="AX347" s="13" t="s">
        <v>76</v>
      </c>
      <c r="AY347" s="250" t="s">
        <v>138</v>
      </c>
    </row>
    <row r="348" s="13" customFormat="1">
      <c r="A348" s="13"/>
      <c r="B348" s="241"/>
      <c r="C348" s="242"/>
      <c r="D348" s="228" t="s">
        <v>316</v>
      </c>
      <c r="E348" s="243" t="s">
        <v>19</v>
      </c>
      <c r="F348" s="244" t="s">
        <v>779</v>
      </c>
      <c r="G348" s="242"/>
      <c r="H348" s="243" t="s">
        <v>19</v>
      </c>
      <c r="I348" s="245"/>
      <c r="J348" s="242"/>
      <c r="K348" s="242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316</v>
      </c>
      <c r="AU348" s="250" t="s">
        <v>86</v>
      </c>
      <c r="AV348" s="13" t="s">
        <v>84</v>
      </c>
      <c r="AW348" s="13" t="s">
        <v>37</v>
      </c>
      <c r="AX348" s="13" t="s">
        <v>76</v>
      </c>
      <c r="AY348" s="250" t="s">
        <v>138</v>
      </c>
    </row>
    <row r="349" s="14" customFormat="1">
      <c r="A349" s="14"/>
      <c r="B349" s="251"/>
      <c r="C349" s="252"/>
      <c r="D349" s="228" t="s">
        <v>316</v>
      </c>
      <c r="E349" s="253" t="s">
        <v>19</v>
      </c>
      <c r="F349" s="254" t="s">
        <v>780</v>
      </c>
      <c r="G349" s="252"/>
      <c r="H349" s="255">
        <v>0.13200000000000001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1" t="s">
        <v>316</v>
      </c>
      <c r="AU349" s="261" t="s">
        <v>86</v>
      </c>
      <c r="AV349" s="14" t="s">
        <v>86</v>
      </c>
      <c r="AW349" s="14" t="s">
        <v>37</v>
      </c>
      <c r="AX349" s="14" t="s">
        <v>76</v>
      </c>
      <c r="AY349" s="261" t="s">
        <v>138</v>
      </c>
    </row>
    <row r="350" s="14" customFormat="1">
      <c r="A350" s="14"/>
      <c r="B350" s="251"/>
      <c r="C350" s="252"/>
      <c r="D350" s="228" t="s">
        <v>316</v>
      </c>
      <c r="E350" s="253" t="s">
        <v>19</v>
      </c>
      <c r="F350" s="254" t="s">
        <v>781</v>
      </c>
      <c r="G350" s="252"/>
      <c r="H350" s="255">
        <v>1.448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316</v>
      </c>
      <c r="AU350" s="261" t="s">
        <v>86</v>
      </c>
      <c r="AV350" s="14" t="s">
        <v>86</v>
      </c>
      <c r="AW350" s="14" t="s">
        <v>37</v>
      </c>
      <c r="AX350" s="14" t="s">
        <v>76</v>
      </c>
      <c r="AY350" s="261" t="s">
        <v>138</v>
      </c>
    </row>
    <row r="351" s="14" customFormat="1">
      <c r="A351" s="14"/>
      <c r="B351" s="251"/>
      <c r="C351" s="252"/>
      <c r="D351" s="228" t="s">
        <v>316</v>
      </c>
      <c r="E351" s="253" t="s">
        <v>19</v>
      </c>
      <c r="F351" s="254" t="s">
        <v>782</v>
      </c>
      <c r="G351" s="252"/>
      <c r="H351" s="255">
        <v>2.5750000000000002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1" t="s">
        <v>316</v>
      </c>
      <c r="AU351" s="261" t="s">
        <v>86</v>
      </c>
      <c r="AV351" s="14" t="s">
        <v>86</v>
      </c>
      <c r="AW351" s="14" t="s">
        <v>37</v>
      </c>
      <c r="AX351" s="14" t="s">
        <v>76</v>
      </c>
      <c r="AY351" s="261" t="s">
        <v>138</v>
      </c>
    </row>
    <row r="352" s="13" customFormat="1">
      <c r="A352" s="13"/>
      <c r="B352" s="241"/>
      <c r="C352" s="242"/>
      <c r="D352" s="228" t="s">
        <v>316</v>
      </c>
      <c r="E352" s="243" t="s">
        <v>19</v>
      </c>
      <c r="F352" s="244" t="s">
        <v>783</v>
      </c>
      <c r="G352" s="242"/>
      <c r="H352" s="243" t="s">
        <v>19</v>
      </c>
      <c r="I352" s="245"/>
      <c r="J352" s="242"/>
      <c r="K352" s="242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316</v>
      </c>
      <c r="AU352" s="250" t="s">
        <v>86</v>
      </c>
      <c r="AV352" s="13" t="s">
        <v>84</v>
      </c>
      <c r="AW352" s="13" t="s">
        <v>37</v>
      </c>
      <c r="AX352" s="13" t="s">
        <v>76</v>
      </c>
      <c r="AY352" s="250" t="s">
        <v>138</v>
      </c>
    </row>
    <row r="353" s="14" customFormat="1">
      <c r="A353" s="14"/>
      <c r="B353" s="251"/>
      <c r="C353" s="252"/>
      <c r="D353" s="228" t="s">
        <v>316</v>
      </c>
      <c r="E353" s="253" t="s">
        <v>19</v>
      </c>
      <c r="F353" s="254" t="s">
        <v>784</v>
      </c>
      <c r="G353" s="252"/>
      <c r="H353" s="255">
        <v>6.5789999999999997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316</v>
      </c>
      <c r="AU353" s="261" t="s">
        <v>86</v>
      </c>
      <c r="AV353" s="14" t="s">
        <v>86</v>
      </c>
      <c r="AW353" s="14" t="s">
        <v>37</v>
      </c>
      <c r="AX353" s="14" t="s">
        <v>76</v>
      </c>
      <c r="AY353" s="261" t="s">
        <v>138</v>
      </c>
    </row>
    <row r="354" s="15" customFormat="1">
      <c r="A354" s="15"/>
      <c r="B354" s="262"/>
      <c r="C354" s="263"/>
      <c r="D354" s="228" t="s">
        <v>316</v>
      </c>
      <c r="E354" s="264" t="s">
        <v>19</v>
      </c>
      <c r="F354" s="265" t="s">
        <v>320</v>
      </c>
      <c r="G354" s="263"/>
      <c r="H354" s="266">
        <v>10.734</v>
      </c>
      <c r="I354" s="267"/>
      <c r="J354" s="263"/>
      <c r="K354" s="263"/>
      <c r="L354" s="268"/>
      <c r="M354" s="269"/>
      <c r="N354" s="270"/>
      <c r="O354" s="270"/>
      <c r="P354" s="270"/>
      <c r="Q354" s="270"/>
      <c r="R354" s="270"/>
      <c r="S354" s="270"/>
      <c r="T354" s="27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2" t="s">
        <v>316</v>
      </c>
      <c r="AU354" s="272" t="s">
        <v>86</v>
      </c>
      <c r="AV354" s="15" t="s">
        <v>137</v>
      </c>
      <c r="AW354" s="15" t="s">
        <v>37</v>
      </c>
      <c r="AX354" s="15" t="s">
        <v>84</v>
      </c>
      <c r="AY354" s="272" t="s">
        <v>138</v>
      </c>
    </row>
    <row r="355" s="12" customFormat="1" ht="22.8" customHeight="1">
      <c r="A355" s="12"/>
      <c r="B355" s="199"/>
      <c r="C355" s="200"/>
      <c r="D355" s="201" t="s">
        <v>75</v>
      </c>
      <c r="E355" s="213" t="s">
        <v>179</v>
      </c>
      <c r="F355" s="213" t="s">
        <v>414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SUM(P356:P473)</f>
        <v>0</v>
      </c>
      <c r="Q355" s="207"/>
      <c r="R355" s="208">
        <f>SUM(R356:R473)</f>
        <v>0.24004660000000005</v>
      </c>
      <c r="S355" s="207"/>
      <c r="T355" s="209">
        <f>SUM(T356:T473)</f>
        <v>17.16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84</v>
      </c>
      <c r="AT355" s="211" t="s">
        <v>75</v>
      </c>
      <c r="AU355" s="211" t="s">
        <v>84</v>
      </c>
      <c r="AY355" s="210" t="s">
        <v>138</v>
      </c>
      <c r="BK355" s="212">
        <f>SUM(BK356:BK473)</f>
        <v>0</v>
      </c>
    </row>
    <row r="356" s="2" customFormat="1" ht="16.5" customHeight="1">
      <c r="A356" s="41"/>
      <c r="B356" s="42"/>
      <c r="C356" s="215" t="s">
        <v>785</v>
      </c>
      <c r="D356" s="215" t="s">
        <v>141</v>
      </c>
      <c r="E356" s="216" t="s">
        <v>786</v>
      </c>
      <c r="F356" s="217" t="s">
        <v>787</v>
      </c>
      <c r="G356" s="218" t="s">
        <v>295</v>
      </c>
      <c r="H356" s="219">
        <v>10.92</v>
      </c>
      <c r="I356" s="220"/>
      <c r="J356" s="221">
        <f>ROUND(I356*H356,2)</f>
        <v>0</v>
      </c>
      <c r="K356" s="217" t="s">
        <v>311</v>
      </c>
      <c r="L356" s="47"/>
      <c r="M356" s="222" t="s">
        <v>19</v>
      </c>
      <c r="N356" s="223" t="s">
        <v>47</v>
      </c>
      <c r="O356" s="87"/>
      <c r="P356" s="224">
        <f>O356*H356</f>
        <v>0</v>
      </c>
      <c r="Q356" s="224">
        <v>0.00017000000000000001</v>
      </c>
      <c r="R356" s="224">
        <f>Q356*H356</f>
        <v>0.0018564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137</v>
      </c>
      <c r="AT356" s="226" t="s">
        <v>141</v>
      </c>
      <c r="AU356" s="226" t="s">
        <v>86</v>
      </c>
      <c r="AY356" s="20" t="s">
        <v>138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84</v>
      </c>
      <c r="BK356" s="227">
        <f>ROUND(I356*H356,2)</f>
        <v>0</v>
      </c>
      <c r="BL356" s="20" t="s">
        <v>137</v>
      </c>
      <c r="BM356" s="226" t="s">
        <v>788</v>
      </c>
    </row>
    <row r="357" s="2" customFormat="1">
      <c r="A357" s="41"/>
      <c r="B357" s="42"/>
      <c r="C357" s="43"/>
      <c r="D357" s="228" t="s">
        <v>147</v>
      </c>
      <c r="E357" s="43"/>
      <c r="F357" s="229" t="s">
        <v>789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147</v>
      </c>
      <c r="AU357" s="20" t="s">
        <v>86</v>
      </c>
    </row>
    <row r="358" s="2" customFormat="1">
      <c r="A358" s="41"/>
      <c r="B358" s="42"/>
      <c r="C358" s="43"/>
      <c r="D358" s="239" t="s">
        <v>314</v>
      </c>
      <c r="E358" s="43"/>
      <c r="F358" s="240" t="s">
        <v>790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314</v>
      </c>
      <c r="AU358" s="20" t="s">
        <v>86</v>
      </c>
    </row>
    <row r="359" s="13" customFormat="1">
      <c r="A359" s="13"/>
      <c r="B359" s="241"/>
      <c r="C359" s="242"/>
      <c r="D359" s="228" t="s">
        <v>316</v>
      </c>
      <c r="E359" s="243" t="s">
        <v>19</v>
      </c>
      <c r="F359" s="244" t="s">
        <v>791</v>
      </c>
      <c r="G359" s="242"/>
      <c r="H359" s="243" t="s">
        <v>19</v>
      </c>
      <c r="I359" s="245"/>
      <c r="J359" s="242"/>
      <c r="K359" s="242"/>
      <c r="L359" s="246"/>
      <c r="M359" s="247"/>
      <c r="N359" s="248"/>
      <c r="O359" s="248"/>
      <c r="P359" s="248"/>
      <c r="Q359" s="248"/>
      <c r="R359" s="248"/>
      <c r="S359" s="248"/>
      <c r="T359" s="24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0" t="s">
        <v>316</v>
      </c>
      <c r="AU359" s="250" t="s">
        <v>86</v>
      </c>
      <c r="AV359" s="13" t="s">
        <v>84</v>
      </c>
      <c r="AW359" s="13" t="s">
        <v>37</v>
      </c>
      <c r="AX359" s="13" t="s">
        <v>76</v>
      </c>
      <c r="AY359" s="250" t="s">
        <v>138</v>
      </c>
    </row>
    <row r="360" s="14" customFormat="1">
      <c r="A360" s="14"/>
      <c r="B360" s="251"/>
      <c r="C360" s="252"/>
      <c r="D360" s="228" t="s">
        <v>316</v>
      </c>
      <c r="E360" s="253" t="s">
        <v>19</v>
      </c>
      <c r="F360" s="254" t="s">
        <v>792</v>
      </c>
      <c r="G360" s="252"/>
      <c r="H360" s="255">
        <v>10.92</v>
      </c>
      <c r="I360" s="256"/>
      <c r="J360" s="252"/>
      <c r="K360" s="252"/>
      <c r="L360" s="257"/>
      <c r="M360" s="258"/>
      <c r="N360" s="259"/>
      <c r="O360" s="259"/>
      <c r="P360" s="259"/>
      <c r="Q360" s="259"/>
      <c r="R360" s="259"/>
      <c r="S360" s="259"/>
      <c r="T360" s="26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1" t="s">
        <v>316</v>
      </c>
      <c r="AU360" s="261" t="s">
        <v>86</v>
      </c>
      <c r="AV360" s="14" t="s">
        <v>86</v>
      </c>
      <c r="AW360" s="14" t="s">
        <v>37</v>
      </c>
      <c r="AX360" s="14" t="s">
        <v>76</v>
      </c>
      <c r="AY360" s="261" t="s">
        <v>138</v>
      </c>
    </row>
    <row r="361" s="15" customFormat="1">
      <c r="A361" s="15"/>
      <c r="B361" s="262"/>
      <c r="C361" s="263"/>
      <c r="D361" s="228" t="s">
        <v>316</v>
      </c>
      <c r="E361" s="264" t="s">
        <v>548</v>
      </c>
      <c r="F361" s="265" t="s">
        <v>320</v>
      </c>
      <c r="G361" s="263"/>
      <c r="H361" s="266">
        <v>10.92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2" t="s">
        <v>316</v>
      </c>
      <c r="AU361" s="272" t="s">
        <v>86</v>
      </c>
      <c r="AV361" s="15" t="s">
        <v>137</v>
      </c>
      <c r="AW361" s="15" t="s">
        <v>37</v>
      </c>
      <c r="AX361" s="15" t="s">
        <v>84</v>
      </c>
      <c r="AY361" s="272" t="s">
        <v>138</v>
      </c>
    </row>
    <row r="362" s="2" customFormat="1" ht="16.5" customHeight="1">
      <c r="A362" s="41"/>
      <c r="B362" s="42"/>
      <c r="C362" s="215" t="s">
        <v>793</v>
      </c>
      <c r="D362" s="215" t="s">
        <v>141</v>
      </c>
      <c r="E362" s="216" t="s">
        <v>794</v>
      </c>
      <c r="F362" s="217" t="s">
        <v>795</v>
      </c>
      <c r="G362" s="218" t="s">
        <v>295</v>
      </c>
      <c r="H362" s="219">
        <v>10.92</v>
      </c>
      <c r="I362" s="220"/>
      <c r="J362" s="221">
        <f>ROUND(I362*H362,2)</f>
        <v>0</v>
      </c>
      <c r="K362" s="217" t="s">
        <v>311</v>
      </c>
      <c r="L362" s="47"/>
      <c r="M362" s="222" t="s">
        <v>19</v>
      </c>
      <c r="N362" s="223" t="s">
        <v>47</v>
      </c>
      <c r="O362" s="87"/>
      <c r="P362" s="224">
        <f>O362*H362</f>
        <v>0</v>
      </c>
      <c r="Q362" s="224">
        <v>1.0000000000000001E-05</v>
      </c>
      <c r="R362" s="224">
        <f>Q362*H362</f>
        <v>0.00010920000000000001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137</v>
      </c>
      <c r="AT362" s="226" t="s">
        <v>141</v>
      </c>
      <c r="AU362" s="226" t="s">
        <v>86</v>
      </c>
      <c r="AY362" s="20" t="s">
        <v>138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84</v>
      </c>
      <c r="BK362" s="227">
        <f>ROUND(I362*H362,2)</f>
        <v>0</v>
      </c>
      <c r="BL362" s="20" t="s">
        <v>137</v>
      </c>
      <c r="BM362" s="226" t="s">
        <v>796</v>
      </c>
    </row>
    <row r="363" s="2" customFormat="1">
      <c r="A363" s="41"/>
      <c r="B363" s="42"/>
      <c r="C363" s="43"/>
      <c r="D363" s="228" t="s">
        <v>147</v>
      </c>
      <c r="E363" s="43"/>
      <c r="F363" s="229" t="s">
        <v>797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147</v>
      </c>
      <c r="AU363" s="20" t="s">
        <v>86</v>
      </c>
    </row>
    <row r="364" s="2" customFormat="1">
      <c r="A364" s="41"/>
      <c r="B364" s="42"/>
      <c r="C364" s="43"/>
      <c r="D364" s="239" t="s">
        <v>314</v>
      </c>
      <c r="E364" s="43"/>
      <c r="F364" s="240" t="s">
        <v>798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314</v>
      </c>
      <c r="AU364" s="20" t="s">
        <v>86</v>
      </c>
    </row>
    <row r="365" s="14" customFormat="1">
      <c r="A365" s="14"/>
      <c r="B365" s="251"/>
      <c r="C365" s="252"/>
      <c r="D365" s="228" t="s">
        <v>316</v>
      </c>
      <c r="E365" s="253" t="s">
        <v>19</v>
      </c>
      <c r="F365" s="254" t="s">
        <v>548</v>
      </c>
      <c r="G365" s="252"/>
      <c r="H365" s="255">
        <v>10.92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316</v>
      </c>
      <c r="AU365" s="261" t="s">
        <v>86</v>
      </c>
      <c r="AV365" s="14" t="s">
        <v>86</v>
      </c>
      <c r="AW365" s="14" t="s">
        <v>37</v>
      </c>
      <c r="AX365" s="14" t="s">
        <v>84</v>
      </c>
      <c r="AY365" s="261" t="s">
        <v>138</v>
      </c>
    </row>
    <row r="366" s="2" customFormat="1" ht="21.75" customHeight="1">
      <c r="A366" s="41"/>
      <c r="B366" s="42"/>
      <c r="C366" s="215" t="s">
        <v>799</v>
      </c>
      <c r="D366" s="215" t="s">
        <v>141</v>
      </c>
      <c r="E366" s="216" t="s">
        <v>800</v>
      </c>
      <c r="F366" s="217" t="s">
        <v>801</v>
      </c>
      <c r="G366" s="218" t="s">
        <v>264</v>
      </c>
      <c r="H366" s="219">
        <v>78.780000000000001</v>
      </c>
      <c r="I366" s="220"/>
      <c r="J366" s="221">
        <f>ROUND(I366*H366,2)</f>
        <v>0</v>
      </c>
      <c r="K366" s="217" t="s">
        <v>311</v>
      </c>
      <c r="L366" s="47"/>
      <c r="M366" s="222" t="s">
        <v>19</v>
      </c>
      <c r="N366" s="223" t="s">
        <v>47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137</v>
      </c>
      <c r="AT366" s="226" t="s">
        <v>141</v>
      </c>
      <c r="AU366" s="226" t="s">
        <v>86</v>
      </c>
      <c r="AY366" s="20" t="s">
        <v>138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84</v>
      </c>
      <c r="BK366" s="227">
        <f>ROUND(I366*H366,2)</f>
        <v>0</v>
      </c>
      <c r="BL366" s="20" t="s">
        <v>137</v>
      </c>
      <c r="BM366" s="226" t="s">
        <v>802</v>
      </c>
    </row>
    <row r="367" s="2" customFormat="1">
      <c r="A367" s="41"/>
      <c r="B367" s="42"/>
      <c r="C367" s="43"/>
      <c r="D367" s="228" t="s">
        <v>147</v>
      </c>
      <c r="E367" s="43"/>
      <c r="F367" s="229" t="s">
        <v>803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147</v>
      </c>
      <c r="AU367" s="20" t="s">
        <v>86</v>
      </c>
    </row>
    <row r="368" s="2" customFormat="1">
      <c r="A368" s="41"/>
      <c r="B368" s="42"/>
      <c r="C368" s="43"/>
      <c r="D368" s="239" t="s">
        <v>314</v>
      </c>
      <c r="E368" s="43"/>
      <c r="F368" s="240" t="s">
        <v>804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314</v>
      </c>
      <c r="AU368" s="20" t="s">
        <v>86</v>
      </c>
    </row>
    <row r="369" s="13" customFormat="1">
      <c r="A369" s="13"/>
      <c r="B369" s="241"/>
      <c r="C369" s="242"/>
      <c r="D369" s="228" t="s">
        <v>316</v>
      </c>
      <c r="E369" s="243" t="s">
        <v>19</v>
      </c>
      <c r="F369" s="244" t="s">
        <v>805</v>
      </c>
      <c r="G369" s="242"/>
      <c r="H369" s="243" t="s">
        <v>19</v>
      </c>
      <c r="I369" s="245"/>
      <c r="J369" s="242"/>
      <c r="K369" s="242"/>
      <c r="L369" s="246"/>
      <c r="M369" s="247"/>
      <c r="N369" s="248"/>
      <c r="O369" s="248"/>
      <c r="P369" s="248"/>
      <c r="Q369" s="248"/>
      <c r="R369" s="248"/>
      <c r="S369" s="248"/>
      <c r="T369" s="24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0" t="s">
        <v>316</v>
      </c>
      <c r="AU369" s="250" t="s">
        <v>86</v>
      </c>
      <c r="AV369" s="13" t="s">
        <v>84</v>
      </c>
      <c r="AW369" s="13" t="s">
        <v>37</v>
      </c>
      <c r="AX369" s="13" t="s">
        <v>76</v>
      </c>
      <c r="AY369" s="250" t="s">
        <v>138</v>
      </c>
    </row>
    <row r="370" s="14" customFormat="1">
      <c r="A370" s="14"/>
      <c r="B370" s="251"/>
      <c r="C370" s="252"/>
      <c r="D370" s="228" t="s">
        <v>316</v>
      </c>
      <c r="E370" s="253" t="s">
        <v>19</v>
      </c>
      <c r="F370" s="254" t="s">
        <v>806</v>
      </c>
      <c r="G370" s="252"/>
      <c r="H370" s="255">
        <v>46.200000000000003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1" t="s">
        <v>316</v>
      </c>
      <c r="AU370" s="261" t="s">
        <v>86</v>
      </c>
      <c r="AV370" s="14" t="s">
        <v>86</v>
      </c>
      <c r="AW370" s="14" t="s">
        <v>37</v>
      </c>
      <c r="AX370" s="14" t="s">
        <v>76</v>
      </c>
      <c r="AY370" s="261" t="s">
        <v>138</v>
      </c>
    </row>
    <row r="371" s="14" customFormat="1">
      <c r="A371" s="14"/>
      <c r="B371" s="251"/>
      <c r="C371" s="252"/>
      <c r="D371" s="228" t="s">
        <v>316</v>
      </c>
      <c r="E371" s="253" t="s">
        <v>19</v>
      </c>
      <c r="F371" s="254" t="s">
        <v>807</v>
      </c>
      <c r="G371" s="252"/>
      <c r="H371" s="255">
        <v>32.579999999999998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316</v>
      </c>
      <c r="AU371" s="261" t="s">
        <v>86</v>
      </c>
      <c r="AV371" s="14" t="s">
        <v>86</v>
      </c>
      <c r="AW371" s="14" t="s">
        <v>37</v>
      </c>
      <c r="AX371" s="14" t="s">
        <v>76</v>
      </c>
      <c r="AY371" s="261" t="s">
        <v>138</v>
      </c>
    </row>
    <row r="372" s="15" customFormat="1">
      <c r="A372" s="15"/>
      <c r="B372" s="262"/>
      <c r="C372" s="263"/>
      <c r="D372" s="228" t="s">
        <v>316</v>
      </c>
      <c r="E372" s="264" t="s">
        <v>531</v>
      </c>
      <c r="F372" s="265" t="s">
        <v>320</v>
      </c>
      <c r="G372" s="263"/>
      <c r="H372" s="266">
        <v>78.780000000000001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2" t="s">
        <v>316</v>
      </c>
      <c r="AU372" s="272" t="s">
        <v>86</v>
      </c>
      <c r="AV372" s="15" t="s">
        <v>137</v>
      </c>
      <c r="AW372" s="15" t="s">
        <v>37</v>
      </c>
      <c r="AX372" s="15" t="s">
        <v>84</v>
      </c>
      <c r="AY372" s="272" t="s">
        <v>138</v>
      </c>
    </row>
    <row r="373" s="2" customFormat="1" ht="24.15" customHeight="1">
      <c r="A373" s="41"/>
      <c r="B373" s="42"/>
      <c r="C373" s="215" t="s">
        <v>808</v>
      </c>
      <c r="D373" s="215" t="s">
        <v>141</v>
      </c>
      <c r="E373" s="216" t="s">
        <v>809</v>
      </c>
      <c r="F373" s="217" t="s">
        <v>810</v>
      </c>
      <c r="G373" s="218" t="s">
        <v>264</v>
      </c>
      <c r="H373" s="219">
        <v>7090.1999999999998</v>
      </c>
      <c r="I373" s="220"/>
      <c r="J373" s="221">
        <f>ROUND(I373*H373,2)</f>
        <v>0</v>
      </c>
      <c r="K373" s="217" t="s">
        <v>311</v>
      </c>
      <c r="L373" s="47"/>
      <c r="M373" s="222" t="s">
        <v>19</v>
      </c>
      <c r="N373" s="223" t="s">
        <v>47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137</v>
      </c>
      <c r="AT373" s="226" t="s">
        <v>141</v>
      </c>
      <c r="AU373" s="226" t="s">
        <v>86</v>
      </c>
      <c r="AY373" s="20" t="s">
        <v>138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84</v>
      </c>
      <c r="BK373" s="227">
        <f>ROUND(I373*H373,2)</f>
        <v>0</v>
      </c>
      <c r="BL373" s="20" t="s">
        <v>137</v>
      </c>
      <c r="BM373" s="226" t="s">
        <v>811</v>
      </c>
    </row>
    <row r="374" s="2" customFormat="1">
      <c r="A374" s="41"/>
      <c r="B374" s="42"/>
      <c r="C374" s="43"/>
      <c r="D374" s="228" t="s">
        <v>147</v>
      </c>
      <c r="E374" s="43"/>
      <c r="F374" s="229" t="s">
        <v>812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147</v>
      </c>
      <c r="AU374" s="20" t="s">
        <v>86</v>
      </c>
    </row>
    <row r="375" s="2" customFormat="1">
      <c r="A375" s="41"/>
      <c r="B375" s="42"/>
      <c r="C375" s="43"/>
      <c r="D375" s="239" t="s">
        <v>314</v>
      </c>
      <c r="E375" s="43"/>
      <c r="F375" s="240" t="s">
        <v>813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314</v>
      </c>
      <c r="AU375" s="20" t="s">
        <v>86</v>
      </c>
    </row>
    <row r="376" s="14" customFormat="1">
      <c r="A376" s="14"/>
      <c r="B376" s="251"/>
      <c r="C376" s="252"/>
      <c r="D376" s="228" t="s">
        <v>316</v>
      </c>
      <c r="E376" s="253" t="s">
        <v>19</v>
      </c>
      <c r="F376" s="254" t="s">
        <v>814</v>
      </c>
      <c r="G376" s="252"/>
      <c r="H376" s="255">
        <v>7090.1999999999998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316</v>
      </c>
      <c r="AU376" s="261" t="s">
        <v>86</v>
      </c>
      <c r="AV376" s="14" t="s">
        <v>86</v>
      </c>
      <c r="AW376" s="14" t="s">
        <v>37</v>
      </c>
      <c r="AX376" s="14" t="s">
        <v>84</v>
      </c>
      <c r="AY376" s="261" t="s">
        <v>138</v>
      </c>
    </row>
    <row r="377" s="2" customFormat="1" ht="21.75" customHeight="1">
      <c r="A377" s="41"/>
      <c r="B377" s="42"/>
      <c r="C377" s="215" t="s">
        <v>815</v>
      </c>
      <c r="D377" s="215" t="s">
        <v>141</v>
      </c>
      <c r="E377" s="216" t="s">
        <v>816</v>
      </c>
      <c r="F377" s="217" t="s">
        <v>817</v>
      </c>
      <c r="G377" s="218" t="s">
        <v>264</v>
      </c>
      <c r="H377" s="219">
        <v>78.780000000000001</v>
      </c>
      <c r="I377" s="220"/>
      <c r="J377" s="221">
        <f>ROUND(I377*H377,2)</f>
        <v>0</v>
      </c>
      <c r="K377" s="217" t="s">
        <v>311</v>
      </c>
      <c r="L377" s="47"/>
      <c r="M377" s="222" t="s">
        <v>19</v>
      </c>
      <c r="N377" s="223" t="s">
        <v>47</v>
      </c>
      <c r="O377" s="87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137</v>
      </c>
      <c r="AT377" s="226" t="s">
        <v>141</v>
      </c>
      <c r="AU377" s="226" t="s">
        <v>86</v>
      </c>
      <c r="AY377" s="20" t="s">
        <v>138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84</v>
      </c>
      <c r="BK377" s="227">
        <f>ROUND(I377*H377,2)</f>
        <v>0</v>
      </c>
      <c r="BL377" s="20" t="s">
        <v>137</v>
      </c>
      <c r="BM377" s="226" t="s">
        <v>818</v>
      </c>
    </row>
    <row r="378" s="2" customFormat="1">
      <c r="A378" s="41"/>
      <c r="B378" s="42"/>
      <c r="C378" s="43"/>
      <c r="D378" s="228" t="s">
        <v>147</v>
      </c>
      <c r="E378" s="43"/>
      <c r="F378" s="229" t="s">
        <v>819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147</v>
      </c>
      <c r="AU378" s="20" t="s">
        <v>86</v>
      </c>
    </row>
    <row r="379" s="2" customFormat="1">
      <c r="A379" s="41"/>
      <c r="B379" s="42"/>
      <c r="C379" s="43"/>
      <c r="D379" s="239" t="s">
        <v>314</v>
      </c>
      <c r="E379" s="43"/>
      <c r="F379" s="240" t="s">
        <v>820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314</v>
      </c>
      <c r="AU379" s="20" t="s">
        <v>86</v>
      </c>
    </row>
    <row r="380" s="14" customFormat="1">
      <c r="A380" s="14"/>
      <c r="B380" s="251"/>
      <c r="C380" s="252"/>
      <c r="D380" s="228" t="s">
        <v>316</v>
      </c>
      <c r="E380" s="253" t="s">
        <v>19</v>
      </c>
      <c r="F380" s="254" t="s">
        <v>531</v>
      </c>
      <c r="G380" s="252"/>
      <c r="H380" s="255">
        <v>78.780000000000001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316</v>
      </c>
      <c r="AU380" s="261" t="s">
        <v>86</v>
      </c>
      <c r="AV380" s="14" t="s">
        <v>86</v>
      </c>
      <c r="AW380" s="14" t="s">
        <v>37</v>
      </c>
      <c r="AX380" s="14" t="s">
        <v>84</v>
      </c>
      <c r="AY380" s="261" t="s">
        <v>138</v>
      </c>
    </row>
    <row r="381" s="2" customFormat="1" ht="21.75" customHeight="1">
      <c r="A381" s="41"/>
      <c r="B381" s="42"/>
      <c r="C381" s="215" t="s">
        <v>821</v>
      </c>
      <c r="D381" s="215" t="s">
        <v>141</v>
      </c>
      <c r="E381" s="216" t="s">
        <v>822</v>
      </c>
      <c r="F381" s="217" t="s">
        <v>823</v>
      </c>
      <c r="G381" s="218" t="s">
        <v>268</v>
      </c>
      <c r="H381" s="219">
        <v>68</v>
      </c>
      <c r="I381" s="220"/>
      <c r="J381" s="221">
        <f>ROUND(I381*H381,2)</f>
        <v>0</v>
      </c>
      <c r="K381" s="217" t="s">
        <v>311</v>
      </c>
      <c r="L381" s="47"/>
      <c r="M381" s="222" t="s">
        <v>19</v>
      </c>
      <c r="N381" s="223" t="s">
        <v>47</v>
      </c>
      <c r="O381" s="87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137</v>
      </c>
      <c r="AT381" s="226" t="s">
        <v>141</v>
      </c>
      <c r="AU381" s="226" t="s">
        <v>86</v>
      </c>
      <c r="AY381" s="20" t="s">
        <v>138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84</v>
      </c>
      <c r="BK381" s="227">
        <f>ROUND(I381*H381,2)</f>
        <v>0</v>
      </c>
      <c r="BL381" s="20" t="s">
        <v>137</v>
      </c>
      <c r="BM381" s="226" t="s">
        <v>824</v>
      </c>
    </row>
    <row r="382" s="2" customFormat="1">
      <c r="A382" s="41"/>
      <c r="B382" s="42"/>
      <c r="C382" s="43"/>
      <c r="D382" s="228" t="s">
        <v>147</v>
      </c>
      <c r="E382" s="43"/>
      <c r="F382" s="229" t="s">
        <v>825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147</v>
      </c>
      <c r="AU382" s="20" t="s">
        <v>86</v>
      </c>
    </row>
    <row r="383" s="2" customFormat="1">
      <c r="A383" s="41"/>
      <c r="B383" s="42"/>
      <c r="C383" s="43"/>
      <c r="D383" s="239" t="s">
        <v>314</v>
      </c>
      <c r="E383" s="43"/>
      <c r="F383" s="240" t="s">
        <v>826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314</v>
      </c>
      <c r="AU383" s="20" t="s">
        <v>86</v>
      </c>
    </row>
    <row r="384" s="13" customFormat="1">
      <c r="A384" s="13"/>
      <c r="B384" s="241"/>
      <c r="C384" s="242"/>
      <c r="D384" s="228" t="s">
        <v>316</v>
      </c>
      <c r="E384" s="243" t="s">
        <v>19</v>
      </c>
      <c r="F384" s="244" t="s">
        <v>827</v>
      </c>
      <c r="G384" s="242"/>
      <c r="H384" s="243" t="s">
        <v>19</v>
      </c>
      <c r="I384" s="245"/>
      <c r="J384" s="242"/>
      <c r="K384" s="242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316</v>
      </c>
      <c r="AU384" s="250" t="s">
        <v>86</v>
      </c>
      <c r="AV384" s="13" t="s">
        <v>84</v>
      </c>
      <c r="AW384" s="13" t="s">
        <v>37</v>
      </c>
      <c r="AX384" s="13" t="s">
        <v>76</v>
      </c>
      <c r="AY384" s="250" t="s">
        <v>138</v>
      </c>
    </row>
    <row r="385" s="14" customFormat="1">
      <c r="A385" s="14"/>
      <c r="B385" s="251"/>
      <c r="C385" s="252"/>
      <c r="D385" s="228" t="s">
        <v>316</v>
      </c>
      <c r="E385" s="253" t="s">
        <v>19</v>
      </c>
      <c r="F385" s="254" t="s">
        <v>828</v>
      </c>
      <c r="G385" s="252"/>
      <c r="H385" s="255">
        <v>68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316</v>
      </c>
      <c r="AU385" s="261" t="s">
        <v>86</v>
      </c>
      <c r="AV385" s="14" t="s">
        <v>86</v>
      </c>
      <c r="AW385" s="14" t="s">
        <v>37</v>
      </c>
      <c r="AX385" s="14" t="s">
        <v>76</v>
      </c>
      <c r="AY385" s="261" t="s">
        <v>138</v>
      </c>
    </row>
    <row r="386" s="15" customFormat="1">
      <c r="A386" s="15"/>
      <c r="B386" s="262"/>
      <c r="C386" s="263"/>
      <c r="D386" s="228" t="s">
        <v>316</v>
      </c>
      <c r="E386" s="264" t="s">
        <v>534</v>
      </c>
      <c r="F386" s="265" t="s">
        <v>320</v>
      </c>
      <c r="G386" s="263"/>
      <c r="H386" s="266">
        <v>68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2" t="s">
        <v>316</v>
      </c>
      <c r="AU386" s="272" t="s">
        <v>86</v>
      </c>
      <c r="AV386" s="15" t="s">
        <v>137</v>
      </c>
      <c r="AW386" s="15" t="s">
        <v>37</v>
      </c>
      <c r="AX386" s="15" t="s">
        <v>84</v>
      </c>
      <c r="AY386" s="272" t="s">
        <v>138</v>
      </c>
    </row>
    <row r="387" s="2" customFormat="1" ht="24.15" customHeight="1">
      <c r="A387" s="41"/>
      <c r="B387" s="42"/>
      <c r="C387" s="215" t="s">
        <v>829</v>
      </c>
      <c r="D387" s="215" t="s">
        <v>141</v>
      </c>
      <c r="E387" s="216" t="s">
        <v>830</v>
      </c>
      <c r="F387" s="217" t="s">
        <v>831</v>
      </c>
      <c r="G387" s="218" t="s">
        <v>268</v>
      </c>
      <c r="H387" s="219">
        <v>2040</v>
      </c>
      <c r="I387" s="220"/>
      <c r="J387" s="221">
        <f>ROUND(I387*H387,2)</f>
        <v>0</v>
      </c>
      <c r="K387" s="217" t="s">
        <v>311</v>
      </c>
      <c r="L387" s="47"/>
      <c r="M387" s="222" t="s">
        <v>19</v>
      </c>
      <c r="N387" s="223" t="s">
        <v>47</v>
      </c>
      <c r="O387" s="87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137</v>
      </c>
      <c r="AT387" s="226" t="s">
        <v>141</v>
      </c>
      <c r="AU387" s="226" t="s">
        <v>86</v>
      </c>
      <c r="AY387" s="20" t="s">
        <v>138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20" t="s">
        <v>84</v>
      </c>
      <c r="BK387" s="227">
        <f>ROUND(I387*H387,2)</f>
        <v>0</v>
      </c>
      <c r="BL387" s="20" t="s">
        <v>137</v>
      </c>
      <c r="BM387" s="226" t="s">
        <v>832</v>
      </c>
    </row>
    <row r="388" s="2" customFormat="1">
      <c r="A388" s="41"/>
      <c r="B388" s="42"/>
      <c r="C388" s="43"/>
      <c r="D388" s="228" t="s">
        <v>147</v>
      </c>
      <c r="E388" s="43"/>
      <c r="F388" s="229" t="s">
        <v>833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147</v>
      </c>
      <c r="AU388" s="20" t="s">
        <v>86</v>
      </c>
    </row>
    <row r="389" s="2" customFormat="1">
      <c r="A389" s="41"/>
      <c r="B389" s="42"/>
      <c r="C389" s="43"/>
      <c r="D389" s="239" t="s">
        <v>314</v>
      </c>
      <c r="E389" s="43"/>
      <c r="F389" s="240" t="s">
        <v>834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314</v>
      </c>
      <c r="AU389" s="20" t="s">
        <v>86</v>
      </c>
    </row>
    <row r="390" s="14" customFormat="1">
      <c r="A390" s="14"/>
      <c r="B390" s="251"/>
      <c r="C390" s="252"/>
      <c r="D390" s="228" t="s">
        <v>316</v>
      </c>
      <c r="E390" s="253" t="s">
        <v>19</v>
      </c>
      <c r="F390" s="254" t="s">
        <v>835</v>
      </c>
      <c r="G390" s="252"/>
      <c r="H390" s="255">
        <v>2040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316</v>
      </c>
      <c r="AU390" s="261" t="s">
        <v>86</v>
      </c>
      <c r="AV390" s="14" t="s">
        <v>86</v>
      </c>
      <c r="AW390" s="14" t="s">
        <v>37</v>
      </c>
      <c r="AX390" s="14" t="s">
        <v>84</v>
      </c>
      <c r="AY390" s="261" t="s">
        <v>138</v>
      </c>
    </row>
    <row r="391" s="2" customFormat="1" ht="21.75" customHeight="1">
      <c r="A391" s="41"/>
      <c r="B391" s="42"/>
      <c r="C391" s="215" t="s">
        <v>836</v>
      </c>
      <c r="D391" s="215" t="s">
        <v>141</v>
      </c>
      <c r="E391" s="216" t="s">
        <v>837</v>
      </c>
      <c r="F391" s="217" t="s">
        <v>838</v>
      </c>
      <c r="G391" s="218" t="s">
        <v>268</v>
      </c>
      <c r="H391" s="219">
        <v>68</v>
      </c>
      <c r="I391" s="220"/>
      <c r="J391" s="221">
        <f>ROUND(I391*H391,2)</f>
        <v>0</v>
      </c>
      <c r="K391" s="217" t="s">
        <v>311</v>
      </c>
      <c r="L391" s="47"/>
      <c r="M391" s="222" t="s">
        <v>19</v>
      </c>
      <c r="N391" s="223" t="s">
        <v>47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137</v>
      </c>
      <c r="AT391" s="226" t="s">
        <v>141</v>
      </c>
      <c r="AU391" s="226" t="s">
        <v>86</v>
      </c>
      <c r="AY391" s="20" t="s">
        <v>138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84</v>
      </c>
      <c r="BK391" s="227">
        <f>ROUND(I391*H391,2)</f>
        <v>0</v>
      </c>
      <c r="BL391" s="20" t="s">
        <v>137</v>
      </c>
      <c r="BM391" s="226" t="s">
        <v>839</v>
      </c>
    </row>
    <row r="392" s="2" customFormat="1">
      <c r="A392" s="41"/>
      <c r="B392" s="42"/>
      <c r="C392" s="43"/>
      <c r="D392" s="228" t="s">
        <v>147</v>
      </c>
      <c r="E392" s="43"/>
      <c r="F392" s="229" t="s">
        <v>840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147</v>
      </c>
      <c r="AU392" s="20" t="s">
        <v>86</v>
      </c>
    </row>
    <row r="393" s="2" customFormat="1">
      <c r="A393" s="41"/>
      <c r="B393" s="42"/>
      <c r="C393" s="43"/>
      <c r="D393" s="239" t="s">
        <v>314</v>
      </c>
      <c r="E393" s="43"/>
      <c r="F393" s="240" t="s">
        <v>841</v>
      </c>
      <c r="G393" s="43"/>
      <c r="H393" s="43"/>
      <c r="I393" s="230"/>
      <c r="J393" s="43"/>
      <c r="K393" s="43"/>
      <c r="L393" s="47"/>
      <c r="M393" s="231"/>
      <c r="N393" s="23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314</v>
      </c>
      <c r="AU393" s="20" t="s">
        <v>86</v>
      </c>
    </row>
    <row r="394" s="14" customFormat="1">
      <c r="A394" s="14"/>
      <c r="B394" s="251"/>
      <c r="C394" s="252"/>
      <c r="D394" s="228" t="s">
        <v>316</v>
      </c>
      <c r="E394" s="253" t="s">
        <v>19</v>
      </c>
      <c r="F394" s="254" t="s">
        <v>534</v>
      </c>
      <c r="G394" s="252"/>
      <c r="H394" s="255">
        <v>68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316</v>
      </c>
      <c r="AU394" s="261" t="s">
        <v>86</v>
      </c>
      <c r="AV394" s="14" t="s">
        <v>86</v>
      </c>
      <c r="AW394" s="14" t="s">
        <v>37</v>
      </c>
      <c r="AX394" s="14" t="s">
        <v>84</v>
      </c>
      <c r="AY394" s="261" t="s">
        <v>138</v>
      </c>
    </row>
    <row r="395" s="2" customFormat="1" ht="16.5" customHeight="1">
      <c r="A395" s="41"/>
      <c r="B395" s="42"/>
      <c r="C395" s="215" t="s">
        <v>842</v>
      </c>
      <c r="D395" s="215" t="s">
        <v>141</v>
      </c>
      <c r="E395" s="216" t="s">
        <v>843</v>
      </c>
      <c r="F395" s="217" t="s">
        <v>844</v>
      </c>
      <c r="G395" s="218" t="s">
        <v>264</v>
      </c>
      <c r="H395" s="219">
        <v>26.559999999999999</v>
      </c>
      <c r="I395" s="220"/>
      <c r="J395" s="221">
        <f>ROUND(I395*H395,2)</f>
        <v>0</v>
      </c>
      <c r="K395" s="217" t="s">
        <v>311</v>
      </c>
      <c r="L395" s="47"/>
      <c r="M395" s="222" t="s">
        <v>19</v>
      </c>
      <c r="N395" s="223" t="s">
        <v>47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137</v>
      </c>
      <c r="AT395" s="226" t="s">
        <v>141</v>
      </c>
      <c r="AU395" s="226" t="s">
        <v>86</v>
      </c>
      <c r="AY395" s="20" t="s">
        <v>138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84</v>
      </c>
      <c r="BK395" s="227">
        <f>ROUND(I395*H395,2)</f>
        <v>0</v>
      </c>
      <c r="BL395" s="20" t="s">
        <v>137</v>
      </c>
      <c r="BM395" s="226" t="s">
        <v>845</v>
      </c>
    </row>
    <row r="396" s="2" customFormat="1">
      <c r="A396" s="41"/>
      <c r="B396" s="42"/>
      <c r="C396" s="43"/>
      <c r="D396" s="228" t="s">
        <v>147</v>
      </c>
      <c r="E396" s="43"/>
      <c r="F396" s="229" t="s">
        <v>846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147</v>
      </c>
      <c r="AU396" s="20" t="s">
        <v>86</v>
      </c>
    </row>
    <row r="397" s="2" customFormat="1">
      <c r="A397" s="41"/>
      <c r="B397" s="42"/>
      <c r="C397" s="43"/>
      <c r="D397" s="239" t="s">
        <v>314</v>
      </c>
      <c r="E397" s="43"/>
      <c r="F397" s="240" t="s">
        <v>847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314</v>
      </c>
      <c r="AU397" s="20" t="s">
        <v>86</v>
      </c>
    </row>
    <row r="398" s="14" customFormat="1">
      <c r="A398" s="14"/>
      <c r="B398" s="251"/>
      <c r="C398" s="252"/>
      <c r="D398" s="228" t="s">
        <v>316</v>
      </c>
      <c r="E398" s="253" t="s">
        <v>529</v>
      </c>
      <c r="F398" s="254" t="s">
        <v>848</v>
      </c>
      <c r="G398" s="252"/>
      <c r="H398" s="255">
        <v>26.559999999999999</v>
      </c>
      <c r="I398" s="256"/>
      <c r="J398" s="252"/>
      <c r="K398" s="252"/>
      <c r="L398" s="257"/>
      <c r="M398" s="258"/>
      <c r="N398" s="259"/>
      <c r="O398" s="259"/>
      <c r="P398" s="259"/>
      <c r="Q398" s="259"/>
      <c r="R398" s="259"/>
      <c r="S398" s="259"/>
      <c r="T398" s="26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1" t="s">
        <v>316</v>
      </c>
      <c r="AU398" s="261" t="s">
        <v>86</v>
      </c>
      <c r="AV398" s="14" t="s">
        <v>86</v>
      </c>
      <c r="AW398" s="14" t="s">
        <v>37</v>
      </c>
      <c r="AX398" s="14" t="s">
        <v>84</v>
      </c>
      <c r="AY398" s="261" t="s">
        <v>138</v>
      </c>
    </row>
    <row r="399" s="2" customFormat="1" ht="21.75" customHeight="1">
      <c r="A399" s="41"/>
      <c r="B399" s="42"/>
      <c r="C399" s="215" t="s">
        <v>849</v>
      </c>
      <c r="D399" s="215" t="s">
        <v>141</v>
      </c>
      <c r="E399" s="216" t="s">
        <v>850</v>
      </c>
      <c r="F399" s="217" t="s">
        <v>851</v>
      </c>
      <c r="G399" s="218" t="s">
        <v>264</v>
      </c>
      <c r="H399" s="219">
        <v>1593.5999999999999</v>
      </c>
      <c r="I399" s="220"/>
      <c r="J399" s="221">
        <f>ROUND(I399*H399,2)</f>
        <v>0</v>
      </c>
      <c r="K399" s="217" t="s">
        <v>311</v>
      </c>
      <c r="L399" s="47"/>
      <c r="M399" s="222" t="s">
        <v>19</v>
      </c>
      <c r="N399" s="223" t="s">
        <v>47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137</v>
      </c>
      <c r="AT399" s="226" t="s">
        <v>141</v>
      </c>
      <c r="AU399" s="226" t="s">
        <v>86</v>
      </c>
      <c r="AY399" s="20" t="s">
        <v>138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84</v>
      </c>
      <c r="BK399" s="227">
        <f>ROUND(I399*H399,2)</f>
        <v>0</v>
      </c>
      <c r="BL399" s="20" t="s">
        <v>137</v>
      </c>
      <c r="BM399" s="226" t="s">
        <v>852</v>
      </c>
    </row>
    <row r="400" s="2" customFormat="1">
      <c r="A400" s="41"/>
      <c r="B400" s="42"/>
      <c r="C400" s="43"/>
      <c r="D400" s="228" t="s">
        <v>147</v>
      </c>
      <c r="E400" s="43"/>
      <c r="F400" s="229" t="s">
        <v>853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147</v>
      </c>
      <c r="AU400" s="20" t="s">
        <v>86</v>
      </c>
    </row>
    <row r="401" s="2" customFormat="1">
      <c r="A401" s="41"/>
      <c r="B401" s="42"/>
      <c r="C401" s="43"/>
      <c r="D401" s="239" t="s">
        <v>314</v>
      </c>
      <c r="E401" s="43"/>
      <c r="F401" s="240" t="s">
        <v>854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314</v>
      </c>
      <c r="AU401" s="20" t="s">
        <v>86</v>
      </c>
    </row>
    <row r="402" s="14" customFormat="1">
      <c r="A402" s="14"/>
      <c r="B402" s="251"/>
      <c r="C402" s="252"/>
      <c r="D402" s="228" t="s">
        <v>316</v>
      </c>
      <c r="E402" s="253" t="s">
        <v>19</v>
      </c>
      <c r="F402" s="254" t="s">
        <v>855</v>
      </c>
      <c r="G402" s="252"/>
      <c r="H402" s="255">
        <v>1593.5999999999999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316</v>
      </c>
      <c r="AU402" s="261" t="s">
        <v>86</v>
      </c>
      <c r="AV402" s="14" t="s">
        <v>86</v>
      </c>
      <c r="AW402" s="14" t="s">
        <v>37</v>
      </c>
      <c r="AX402" s="14" t="s">
        <v>84</v>
      </c>
      <c r="AY402" s="261" t="s">
        <v>138</v>
      </c>
    </row>
    <row r="403" s="2" customFormat="1" ht="16.5" customHeight="1">
      <c r="A403" s="41"/>
      <c r="B403" s="42"/>
      <c r="C403" s="215" t="s">
        <v>856</v>
      </c>
      <c r="D403" s="215" t="s">
        <v>141</v>
      </c>
      <c r="E403" s="216" t="s">
        <v>857</v>
      </c>
      <c r="F403" s="217" t="s">
        <v>858</v>
      </c>
      <c r="G403" s="218" t="s">
        <v>264</v>
      </c>
      <c r="H403" s="219">
        <v>26.559999999999999</v>
      </c>
      <c r="I403" s="220"/>
      <c r="J403" s="221">
        <f>ROUND(I403*H403,2)</f>
        <v>0</v>
      </c>
      <c r="K403" s="217" t="s">
        <v>311</v>
      </c>
      <c r="L403" s="47"/>
      <c r="M403" s="222" t="s">
        <v>19</v>
      </c>
      <c r="N403" s="223" t="s">
        <v>47</v>
      </c>
      <c r="O403" s="87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137</v>
      </c>
      <c r="AT403" s="226" t="s">
        <v>141</v>
      </c>
      <c r="AU403" s="226" t="s">
        <v>86</v>
      </c>
      <c r="AY403" s="20" t="s">
        <v>138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20" t="s">
        <v>84</v>
      </c>
      <c r="BK403" s="227">
        <f>ROUND(I403*H403,2)</f>
        <v>0</v>
      </c>
      <c r="BL403" s="20" t="s">
        <v>137</v>
      </c>
      <c r="BM403" s="226" t="s">
        <v>859</v>
      </c>
    </row>
    <row r="404" s="2" customFormat="1">
      <c r="A404" s="41"/>
      <c r="B404" s="42"/>
      <c r="C404" s="43"/>
      <c r="D404" s="228" t="s">
        <v>147</v>
      </c>
      <c r="E404" s="43"/>
      <c r="F404" s="229" t="s">
        <v>860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147</v>
      </c>
      <c r="AU404" s="20" t="s">
        <v>86</v>
      </c>
    </row>
    <row r="405" s="2" customFormat="1">
      <c r="A405" s="41"/>
      <c r="B405" s="42"/>
      <c r="C405" s="43"/>
      <c r="D405" s="239" t="s">
        <v>314</v>
      </c>
      <c r="E405" s="43"/>
      <c r="F405" s="240" t="s">
        <v>861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314</v>
      </c>
      <c r="AU405" s="20" t="s">
        <v>86</v>
      </c>
    </row>
    <row r="406" s="14" customFormat="1">
      <c r="A406" s="14"/>
      <c r="B406" s="251"/>
      <c r="C406" s="252"/>
      <c r="D406" s="228" t="s">
        <v>316</v>
      </c>
      <c r="E406" s="253" t="s">
        <v>19</v>
      </c>
      <c r="F406" s="254" t="s">
        <v>529</v>
      </c>
      <c r="G406" s="252"/>
      <c r="H406" s="255">
        <v>26.559999999999999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316</v>
      </c>
      <c r="AU406" s="261" t="s">
        <v>86</v>
      </c>
      <c r="AV406" s="14" t="s">
        <v>86</v>
      </c>
      <c r="AW406" s="14" t="s">
        <v>37</v>
      </c>
      <c r="AX406" s="14" t="s">
        <v>84</v>
      </c>
      <c r="AY406" s="261" t="s">
        <v>138</v>
      </c>
    </row>
    <row r="407" s="2" customFormat="1" ht="16.5" customHeight="1">
      <c r="A407" s="41"/>
      <c r="B407" s="42"/>
      <c r="C407" s="215" t="s">
        <v>862</v>
      </c>
      <c r="D407" s="215" t="s">
        <v>141</v>
      </c>
      <c r="E407" s="216" t="s">
        <v>863</v>
      </c>
      <c r="F407" s="217" t="s">
        <v>864</v>
      </c>
      <c r="G407" s="218" t="s">
        <v>264</v>
      </c>
      <c r="H407" s="219">
        <v>3.1000000000000001</v>
      </c>
      <c r="I407" s="220"/>
      <c r="J407" s="221">
        <f>ROUND(I407*H407,2)</f>
        <v>0</v>
      </c>
      <c r="K407" s="217" t="s">
        <v>311</v>
      </c>
      <c r="L407" s="47"/>
      <c r="M407" s="222" t="s">
        <v>19</v>
      </c>
      <c r="N407" s="223" t="s">
        <v>47</v>
      </c>
      <c r="O407" s="87"/>
      <c r="P407" s="224">
        <f>O407*H407</f>
        <v>0</v>
      </c>
      <c r="Q407" s="224">
        <v>0.00063000000000000003</v>
      </c>
      <c r="R407" s="224">
        <f>Q407*H407</f>
        <v>0.0019530000000000001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137</v>
      </c>
      <c r="AT407" s="226" t="s">
        <v>141</v>
      </c>
      <c r="AU407" s="226" t="s">
        <v>86</v>
      </c>
      <c r="AY407" s="20" t="s">
        <v>138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84</v>
      </c>
      <c r="BK407" s="227">
        <f>ROUND(I407*H407,2)</f>
        <v>0</v>
      </c>
      <c r="BL407" s="20" t="s">
        <v>137</v>
      </c>
      <c r="BM407" s="226" t="s">
        <v>865</v>
      </c>
    </row>
    <row r="408" s="2" customFormat="1">
      <c r="A408" s="41"/>
      <c r="B408" s="42"/>
      <c r="C408" s="43"/>
      <c r="D408" s="228" t="s">
        <v>147</v>
      </c>
      <c r="E408" s="43"/>
      <c r="F408" s="229" t="s">
        <v>866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147</v>
      </c>
      <c r="AU408" s="20" t="s">
        <v>86</v>
      </c>
    </row>
    <row r="409" s="2" customFormat="1">
      <c r="A409" s="41"/>
      <c r="B409" s="42"/>
      <c r="C409" s="43"/>
      <c r="D409" s="239" t="s">
        <v>314</v>
      </c>
      <c r="E409" s="43"/>
      <c r="F409" s="240" t="s">
        <v>867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314</v>
      </c>
      <c r="AU409" s="20" t="s">
        <v>86</v>
      </c>
    </row>
    <row r="410" s="13" customFormat="1">
      <c r="A410" s="13"/>
      <c r="B410" s="241"/>
      <c r="C410" s="242"/>
      <c r="D410" s="228" t="s">
        <v>316</v>
      </c>
      <c r="E410" s="243" t="s">
        <v>19</v>
      </c>
      <c r="F410" s="244" t="s">
        <v>791</v>
      </c>
      <c r="G410" s="242"/>
      <c r="H410" s="243" t="s">
        <v>19</v>
      </c>
      <c r="I410" s="245"/>
      <c r="J410" s="242"/>
      <c r="K410" s="242"/>
      <c r="L410" s="246"/>
      <c r="M410" s="247"/>
      <c r="N410" s="248"/>
      <c r="O410" s="248"/>
      <c r="P410" s="248"/>
      <c r="Q410" s="248"/>
      <c r="R410" s="248"/>
      <c r="S410" s="248"/>
      <c r="T410" s="24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0" t="s">
        <v>316</v>
      </c>
      <c r="AU410" s="250" t="s">
        <v>86</v>
      </c>
      <c r="AV410" s="13" t="s">
        <v>84</v>
      </c>
      <c r="AW410" s="13" t="s">
        <v>37</v>
      </c>
      <c r="AX410" s="13" t="s">
        <v>76</v>
      </c>
      <c r="AY410" s="250" t="s">
        <v>138</v>
      </c>
    </row>
    <row r="411" s="14" customFormat="1">
      <c r="A411" s="14"/>
      <c r="B411" s="251"/>
      <c r="C411" s="252"/>
      <c r="D411" s="228" t="s">
        <v>316</v>
      </c>
      <c r="E411" s="253" t="s">
        <v>19</v>
      </c>
      <c r="F411" s="254" t="s">
        <v>868</v>
      </c>
      <c r="G411" s="252"/>
      <c r="H411" s="255">
        <v>3.1000000000000001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316</v>
      </c>
      <c r="AU411" s="261" t="s">
        <v>86</v>
      </c>
      <c r="AV411" s="14" t="s">
        <v>86</v>
      </c>
      <c r="AW411" s="14" t="s">
        <v>37</v>
      </c>
      <c r="AX411" s="14" t="s">
        <v>84</v>
      </c>
      <c r="AY411" s="261" t="s">
        <v>138</v>
      </c>
    </row>
    <row r="412" s="2" customFormat="1" ht="16.5" customHeight="1">
      <c r="A412" s="41"/>
      <c r="B412" s="42"/>
      <c r="C412" s="215" t="s">
        <v>869</v>
      </c>
      <c r="D412" s="215" t="s">
        <v>141</v>
      </c>
      <c r="E412" s="216" t="s">
        <v>870</v>
      </c>
      <c r="F412" s="217" t="s">
        <v>871</v>
      </c>
      <c r="G412" s="218" t="s">
        <v>295</v>
      </c>
      <c r="H412" s="219">
        <v>8.5</v>
      </c>
      <c r="I412" s="220"/>
      <c r="J412" s="221">
        <f>ROUND(I412*H412,2)</f>
        <v>0</v>
      </c>
      <c r="K412" s="217" t="s">
        <v>311</v>
      </c>
      <c r="L412" s="47"/>
      <c r="M412" s="222" t="s">
        <v>19</v>
      </c>
      <c r="N412" s="223" t="s">
        <v>47</v>
      </c>
      <c r="O412" s="87"/>
      <c r="P412" s="224">
        <f>O412*H412</f>
        <v>0</v>
      </c>
      <c r="Q412" s="224">
        <v>0.0028800000000000002</v>
      </c>
      <c r="R412" s="224">
        <f>Q412*H412</f>
        <v>0.024480000000000002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137</v>
      </c>
      <c r="AT412" s="226" t="s">
        <v>141</v>
      </c>
      <c r="AU412" s="226" t="s">
        <v>86</v>
      </c>
      <c r="AY412" s="20" t="s">
        <v>138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84</v>
      </c>
      <c r="BK412" s="227">
        <f>ROUND(I412*H412,2)</f>
        <v>0</v>
      </c>
      <c r="BL412" s="20" t="s">
        <v>137</v>
      </c>
      <c r="BM412" s="226" t="s">
        <v>872</v>
      </c>
    </row>
    <row r="413" s="2" customFormat="1">
      <c r="A413" s="41"/>
      <c r="B413" s="42"/>
      <c r="C413" s="43"/>
      <c r="D413" s="228" t="s">
        <v>147</v>
      </c>
      <c r="E413" s="43"/>
      <c r="F413" s="229" t="s">
        <v>873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147</v>
      </c>
      <c r="AU413" s="20" t="s">
        <v>86</v>
      </c>
    </row>
    <row r="414" s="2" customFormat="1">
      <c r="A414" s="41"/>
      <c r="B414" s="42"/>
      <c r="C414" s="43"/>
      <c r="D414" s="239" t="s">
        <v>314</v>
      </c>
      <c r="E414" s="43"/>
      <c r="F414" s="240" t="s">
        <v>874</v>
      </c>
      <c r="G414" s="43"/>
      <c r="H414" s="43"/>
      <c r="I414" s="230"/>
      <c r="J414" s="43"/>
      <c r="K414" s="43"/>
      <c r="L414" s="47"/>
      <c r="M414" s="231"/>
      <c r="N414" s="232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314</v>
      </c>
      <c r="AU414" s="20" t="s">
        <v>86</v>
      </c>
    </row>
    <row r="415" s="13" customFormat="1">
      <c r="A415" s="13"/>
      <c r="B415" s="241"/>
      <c r="C415" s="242"/>
      <c r="D415" s="228" t="s">
        <v>316</v>
      </c>
      <c r="E415" s="243" t="s">
        <v>19</v>
      </c>
      <c r="F415" s="244" t="s">
        <v>875</v>
      </c>
      <c r="G415" s="242"/>
      <c r="H415" s="243" t="s">
        <v>19</v>
      </c>
      <c r="I415" s="245"/>
      <c r="J415" s="242"/>
      <c r="K415" s="242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316</v>
      </c>
      <c r="AU415" s="250" t="s">
        <v>86</v>
      </c>
      <c r="AV415" s="13" t="s">
        <v>84</v>
      </c>
      <c r="AW415" s="13" t="s">
        <v>37</v>
      </c>
      <c r="AX415" s="13" t="s">
        <v>76</v>
      </c>
      <c r="AY415" s="250" t="s">
        <v>138</v>
      </c>
    </row>
    <row r="416" s="14" customFormat="1">
      <c r="A416" s="14"/>
      <c r="B416" s="251"/>
      <c r="C416" s="252"/>
      <c r="D416" s="228" t="s">
        <v>316</v>
      </c>
      <c r="E416" s="253" t="s">
        <v>19</v>
      </c>
      <c r="F416" s="254" t="s">
        <v>876</v>
      </c>
      <c r="G416" s="252"/>
      <c r="H416" s="255">
        <v>8.5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1" t="s">
        <v>316</v>
      </c>
      <c r="AU416" s="261" t="s">
        <v>86</v>
      </c>
      <c r="AV416" s="14" t="s">
        <v>86</v>
      </c>
      <c r="AW416" s="14" t="s">
        <v>37</v>
      </c>
      <c r="AX416" s="14" t="s">
        <v>84</v>
      </c>
      <c r="AY416" s="261" t="s">
        <v>138</v>
      </c>
    </row>
    <row r="417" s="2" customFormat="1" ht="21.75" customHeight="1">
      <c r="A417" s="41"/>
      <c r="B417" s="42"/>
      <c r="C417" s="215" t="s">
        <v>877</v>
      </c>
      <c r="D417" s="215" t="s">
        <v>141</v>
      </c>
      <c r="E417" s="216" t="s">
        <v>415</v>
      </c>
      <c r="F417" s="217" t="s">
        <v>416</v>
      </c>
      <c r="G417" s="218" t="s">
        <v>295</v>
      </c>
      <c r="H417" s="219">
        <v>96.200000000000003</v>
      </c>
      <c r="I417" s="220"/>
      <c r="J417" s="221">
        <f>ROUND(I417*H417,2)</f>
        <v>0</v>
      </c>
      <c r="K417" s="217" t="s">
        <v>311</v>
      </c>
      <c r="L417" s="47"/>
      <c r="M417" s="222" t="s">
        <v>19</v>
      </c>
      <c r="N417" s="223" t="s">
        <v>47</v>
      </c>
      <c r="O417" s="87"/>
      <c r="P417" s="224">
        <f>O417*H417</f>
        <v>0</v>
      </c>
      <c r="Q417" s="224">
        <v>0.0020400000000000001</v>
      </c>
      <c r="R417" s="224">
        <f>Q417*H417</f>
        <v>0.19624800000000003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137</v>
      </c>
      <c r="AT417" s="226" t="s">
        <v>141</v>
      </c>
      <c r="AU417" s="226" t="s">
        <v>86</v>
      </c>
      <c r="AY417" s="20" t="s">
        <v>138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0" t="s">
        <v>84</v>
      </c>
      <c r="BK417" s="227">
        <f>ROUND(I417*H417,2)</f>
        <v>0</v>
      </c>
      <c r="BL417" s="20" t="s">
        <v>137</v>
      </c>
      <c r="BM417" s="226" t="s">
        <v>878</v>
      </c>
    </row>
    <row r="418" s="2" customFormat="1">
      <c r="A418" s="41"/>
      <c r="B418" s="42"/>
      <c r="C418" s="43"/>
      <c r="D418" s="228" t="s">
        <v>147</v>
      </c>
      <c r="E418" s="43"/>
      <c r="F418" s="229" t="s">
        <v>418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147</v>
      </c>
      <c r="AU418" s="20" t="s">
        <v>86</v>
      </c>
    </row>
    <row r="419" s="2" customFormat="1">
      <c r="A419" s="41"/>
      <c r="B419" s="42"/>
      <c r="C419" s="43"/>
      <c r="D419" s="239" t="s">
        <v>314</v>
      </c>
      <c r="E419" s="43"/>
      <c r="F419" s="240" t="s">
        <v>879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314</v>
      </c>
      <c r="AU419" s="20" t="s">
        <v>86</v>
      </c>
    </row>
    <row r="420" s="13" customFormat="1">
      <c r="A420" s="13"/>
      <c r="B420" s="241"/>
      <c r="C420" s="242"/>
      <c r="D420" s="228" t="s">
        <v>316</v>
      </c>
      <c r="E420" s="243" t="s">
        <v>19</v>
      </c>
      <c r="F420" s="244" t="s">
        <v>880</v>
      </c>
      <c r="G420" s="242"/>
      <c r="H420" s="243" t="s">
        <v>19</v>
      </c>
      <c r="I420" s="245"/>
      <c r="J420" s="242"/>
      <c r="K420" s="242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316</v>
      </c>
      <c r="AU420" s="250" t="s">
        <v>86</v>
      </c>
      <c r="AV420" s="13" t="s">
        <v>84</v>
      </c>
      <c r="AW420" s="13" t="s">
        <v>37</v>
      </c>
      <c r="AX420" s="13" t="s">
        <v>76</v>
      </c>
      <c r="AY420" s="250" t="s">
        <v>138</v>
      </c>
    </row>
    <row r="421" s="14" customFormat="1">
      <c r="A421" s="14"/>
      <c r="B421" s="251"/>
      <c r="C421" s="252"/>
      <c r="D421" s="228" t="s">
        <v>316</v>
      </c>
      <c r="E421" s="253" t="s">
        <v>19</v>
      </c>
      <c r="F421" s="254" t="s">
        <v>881</v>
      </c>
      <c r="G421" s="252"/>
      <c r="H421" s="255">
        <v>54.600000000000001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316</v>
      </c>
      <c r="AU421" s="261" t="s">
        <v>86</v>
      </c>
      <c r="AV421" s="14" t="s">
        <v>86</v>
      </c>
      <c r="AW421" s="14" t="s">
        <v>37</v>
      </c>
      <c r="AX421" s="14" t="s">
        <v>76</v>
      </c>
      <c r="AY421" s="261" t="s">
        <v>138</v>
      </c>
    </row>
    <row r="422" s="14" customFormat="1">
      <c r="A422" s="14"/>
      <c r="B422" s="251"/>
      <c r="C422" s="252"/>
      <c r="D422" s="228" t="s">
        <v>316</v>
      </c>
      <c r="E422" s="253" t="s">
        <v>19</v>
      </c>
      <c r="F422" s="254" t="s">
        <v>882</v>
      </c>
      <c r="G422" s="252"/>
      <c r="H422" s="255">
        <v>15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316</v>
      </c>
      <c r="AU422" s="261" t="s">
        <v>86</v>
      </c>
      <c r="AV422" s="14" t="s">
        <v>86</v>
      </c>
      <c r="AW422" s="14" t="s">
        <v>37</v>
      </c>
      <c r="AX422" s="14" t="s">
        <v>76</v>
      </c>
      <c r="AY422" s="261" t="s">
        <v>138</v>
      </c>
    </row>
    <row r="423" s="14" customFormat="1">
      <c r="A423" s="14"/>
      <c r="B423" s="251"/>
      <c r="C423" s="252"/>
      <c r="D423" s="228" t="s">
        <v>316</v>
      </c>
      <c r="E423" s="253" t="s">
        <v>19</v>
      </c>
      <c r="F423" s="254" t="s">
        <v>883</v>
      </c>
      <c r="G423" s="252"/>
      <c r="H423" s="255">
        <v>26.600000000000001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316</v>
      </c>
      <c r="AU423" s="261" t="s">
        <v>86</v>
      </c>
      <c r="AV423" s="14" t="s">
        <v>86</v>
      </c>
      <c r="AW423" s="14" t="s">
        <v>37</v>
      </c>
      <c r="AX423" s="14" t="s">
        <v>76</v>
      </c>
      <c r="AY423" s="261" t="s">
        <v>138</v>
      </c>
    </row>
    <row r="424" s="15" customFormat="1">
      <c r="A424" s="15"/>
      <c r="B424" s="262"/>
      <c r="C424" s="263"/>
      <c r="D424" s="228" t="s">
        <v>316</v>
      </c>
      <c r="E424" s="264" t="s">
        <v>19</v>
      </c>
      <c r="F424" s="265" t="s">
        <v>320</v>
      </c>
      <c r="G424" s="263"/>
      <c r="H424" s="266">
        <v>96.200000000000003</v>
      </c>
      <c r="I424" s="267"/>
      <c r="J424" s="263"/>
      <c r="K424" s="263"/>
      <c r="L424" s="268"/>
      <c r="M424" s="269"/>
      <c r="N424" s="270"/>
      <c r="O424" s="270"/>
      <c r="P424" s="270"/>
      <c r="Q424" s="270"/>
      <c r="R424" s="270"/>
      <c r="S424" s="270"/>
      <c r="T424" s="27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2" t="s">
        <v>316</v>
      </c>
      <c r="AU424" s="272" t="s">
        <v>86</v>
      </c>
      <c r="AV424" s="15" t="s">
        <v>137</v>
      </c>
      <c r="AW424" s="15" t="s">
        <v>37</v>
      </c>
      <c r="AX424" s="15" t="s">
        <v>84</v>
      </c>
      <c r="AY424" s="272" t="s">
        <v>138</v>
      </c>
    </row>
    <row r="425" s="2" customFormat="1" ht="16.5" customHeight="1">
      <c r="A425" s="41"/>
      <c r="B425" s="42"/>
      <c r="C425" s="215" t="s">
        <v>884</v>
      </c>
      <c r="D425" s="215" t="s">
        <v>141</v>
      </c>
      <c r="E425" s="216" t="s">
        <v>885</v>
      </c>
      <c r="F425" s="217" t="s">
        <v>886</v>
      </c>
      <c r="G425" s="218" t="s">
        <v>563</v>
      </c>
      <c r="H425" s="219">
        <v>110</v>
      </c>
      <c r="I425" s="220"/>
      <c r="J425" s="221">
        <f>ROUND(I425*H425,2)</f>
        <v>0</v>
      </c>
      <c r="K425" s="217" t="s">
        <v>19</v>
      </c>
      <c r="L425" s="47"/>
      <c r="M425" s="222" t="s">
        <v>19</v>
      </c>
      <c r="N425" s="223" t="s">
        <v>47</v>
      </c>
      <c r="O425" s="87"/>
      <c r="P425" s="224">
        <f>O425*H425</f>
        <v>0</v>
      </c>
      <c r="Q425" s="224">
        <v>1.0000000000000001E-05</v>
      </c>
      <c r="R425" s="224">
        <f>Q425*H425</f>
        <v>0.0011000000000000001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137</v>
      </c>
      <c r="AT425" s="226" t="s">
        <v>141</v>
      </c>
      <c r="AU425" s="226" t="s">
        <v>86</v>
      </c>
      <c r="AY425" s="20" t="s">
        <v>138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20" t="s">
        <v>84</v>
      </c>
      <c r="BK425" s="227">
        <f>ROUND(I425*H425,2)</f>
        <v>0</v>
      </c>
      <c r="BL425" s="20" t="s">
        <v>137</v>
      </c>
      <c r="BM425" s="226" t="s">
        <v>887</v>
      </c>
    </row>
    <row r="426" s="2" customFormat="1">
      <c r="A426" s="41"/>
      <c r="B426" s="42"/>
      <c r="C426" s="43"/>
      <c r="D426" s="228" t="s">
        <v>147</v>
      </c>
      <c r="E426" s="43"/>
      <c r="F426" s="229" t="s">
        <v>888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147</v>
      </c>
      <c r="AU426" s="20" t="s">
        <v>86</v>
      </c>
    </row>
    <row r="427" s="14" customFormat="1">
      <c r="A427" s="14"/>
      <c r="B427" s="251"/>
      <c r="C427" s="252"/>
      <c r="D427" s="228" t="s">
        <v>316</v>
      </c>
      <c r="E427" s="253" t="s">
        <v>19</v>
      </c>
      <c r="F427" s="254" t="s">
        <v>562</v>
      </c>
      <c r="G427" s="252"/>
      <c r="H427" s="255">
        <v>110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316</v>
      </c>
      <c r="AU427" s="261" t="s">
        <v>86</v>
      </c>
      <c r="AV427" s="14" t="s">
        <v>86</v>
      </c>
      <c r="AW427" s="14" t="s">
        <v>37</v>
      </c>
      <c r="AX427" s="14" t="s">
        <v>84</v>
      </c>
      <c r="AY427" s="261" t="s">
        <v>138</v>
      </c>
    </row>
    <row r="428" s="2" customFormat="1" ht="16.5" customHeight="1">
      <c r="A428" s="41"/>
      <c r="B428" s="42"/>
      <c r="C428" s="215" t="s">
        <v>889</v>
      </c>
      <c r="D428" s="215" t="s">
        <v>141</v>
      </c>
      <c r="E428" s="216" t="s">
        <v>890</v>
      </c>
      <c r="F428" s="217" t="s">
        <v>891</v>
      </c>
      <c r="G428" s="218" t="s">
        <v>563</v>
      </c>
      <c r="H428" s="219">
        <v>110</v>
      </c>
      <c r="I428" s="220"/>
      <c r="J428" s="221">
        <f>ROUND(I428*H428,2)</f>
        <v>0</v>
      </c>
      <c r="K428" s="217" t="s">
        <v>19</v>
      </c>
      <c r="L428" s="47"/>
      <c r="M428" s="222" t="s">
        <v>19</v>
      </c>
      <c r="N428" s="223" t="s">
        <v>47</v>
      </c>
      <c r="O428" s="87"/>
      <c r="P428" s="224">
        <f>O428*H428</f>
        <v>0</v>
      </c>
      <c r="Q428" s="224">
        <v>0.00012999999999999999</v>
      </c>
      <c r="R428" s="224">
        <f>Q428*H428</f>
        <v>0.014299999999999999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137</v>
      </c>
      <c r="AT428" s="226" t="s">
        <v>141</v>
      </c>
      <c r="AU428" s="226" t="s">
        <v>86</v>
      </c>
      <c r="AY428" s="20" t="s">
        <v>138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20" t="s">
        <v>84</v>
      </c>
      <c r="BK428" s="227">
        <f>ROUND(I428*H428,2)</f>
        <v>0</v>
      </c>
      <c r="BL428" s="20" t="s">
        <v>137</v>
      </c>
      <c r="BM428" s="226" t="s">
        <v>892</v>
      </c>
    </row>
    <row r="429" s="2" customFormat="1">
      <c r="A429" s="41"/>
      <c r="B429" s="42"/>
      <c r="C429" s="43"/>
      <c r="D429" s="228" t="s">
        <v>147</v>
      </c>
      <c r="E429" s="43"/>
      <c r="F429" s="229" t="s">
        <v>893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147</v>
      </c>
      <c r="AU429" s="20" t="s">
        <v>86</v>
      </c>
    </row>
    <row r="430" s="2" customFormat="1">
      <c r="A430" s="41"/>
      <c r="B430" s="42"/>
      <c r="C430" s="43"/>
      <c r="D430" s="228" t="s">
        <v>148</v>
      </c>
      <c r="E430" s="43"/>
      <c r="F430" s="233" t="s">
        <v>894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148</v>
      </c>
      <c r="AU430" s="20" t="s">
        <v>86</v>
      </c>
    </row>
    <row r="431" s="13" customFormat="1">
      <c r="A431" s="13"/>
      <c r="B431" s="241"/>
      <c r="C431" s="242"/>
      <c r="D431" s="228" t="s">
        <v>316</v>
      </c>
      <c r="E431" s="243" t="s">
        <v>19</v>
      </c>
      <c r="F431" s="244" t="s">
        <v>895</v>
      </c>
      <c r="G431" s="242"/>
      <c r="H431" s="243" t="s">
        <v>19</v>
      </c>
      <c r="I431" s="245"/>
      <c r="J431" s="242"/>
      <c r="K431" s="242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316</v>
      </c>
      <c r="AU431" s="250" t="s">
        <v>86</v>
      </c>
      <c r="AV431" s="13" t="s">
        <v>84</v>
      </c>
      <c r="AW431" s="13" t="s">
        <v>37</v>
      </c>
      <c r="AX431" s="13" t="s">
        <v>76</v>
      </c>
      <c r="AY431" s="250" t="s">
        <v>138</v>
      </c>
    </row>
    <row r="432" s="14" customFormat="1">
      <c r="A432" s="14"/>
      <c r="B432" s="251"/>
      <c r="C432" s="252"/>
      <c r="D432" s="228" t="s">
        <v>316</v>
      </c>
      <c r="E432" s="253" t="s">
        <v>19</v>
      </c>
      <c r="F432" s="254" t="s">
        <v>896</v>
      </c>
      <c r="G432" s="252"/>
      <c r="H432" s="255">
        <v>74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316</v>
      </c>
      <c r="AU432" s="261" t="s">
        <v>86</v>
      </c>
      <c r="AV432" s="14" t="s">
        <v>86</v>
      </c>
      <c r="AW432" s="14" t="s">
        <v>37</v>
      </c>
      <c r="AX432" s="14" t="s">
        <v>76</v>
      </c>
      <c r="AY432" s="261" t="s">
        <v>138</v>
      </c>
    </row>
    <row r="433" s="14" customFormat="1">
      <c r="A433" s="14"/>
      <c r="B433" s="251"/>
      <c r="C433" s="252"/>
      <c r="D433" s="228" t="s">
        <v>316</v>
      </c>
      <c r="E433" s="253" t="s">
        <v>19</v>
      </c>
      <c r="F433" s="254" t="s">
        <v>897</v>
      </c>
      <c r="G433" s="252"/>
      <c r="H433" s="255">
        <v>36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316</v>
      </c>
      <c r="AU433" s="261" t="s">
        <v>86</v>
      </c>
      <c r="AV433" s="14" t="s">
        <v>86</v>
      </c>
      <c r="AW433" s="14" t="s">
        <v>37</v>
      </c>
      <c r="AX433" s="14" t="s">
        <v>76</v>
      </c>
      <c r="AY433" s="261" t="s">
        <v>138</v>
      </c>
    </row>
    <row r="434" s="15" customFormat="1">
      <c r="A434" s="15"/>
      <c r="B434" s="262"/>
      <c r="C434" s="263"/>
      <c r="D434" s="228" t="s">
        <v>316</v>
      </c>
      <c r="E434" s="264" t="s">
        <v>562</v>
      </c>
      <c r="F434" s="265" t="s">
        <v>320</v>
      </c>
      <c r="G434" s="263"/>
      <c r="H434" s="266">
        <v>110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2" t="s">
        <v>316</v>
      </c>
      <c r="AU434" s="272" t="s">
        <v>86</v>
      </c>
      <c r="AV434" s="15" t="s">
        <v>137</v>
      </c>
      <c r="AW434" s="15" t="s">
        <v>37</v>
      </c>
      <c r="AX434" s="15" t="s">
        <v>84</v>
      </c>
      <c r="AY434" s="272" t="s">
        <v>138</v>
      </c>
    </row>
    <row r="435" s="2" customFormat="1" ht="16.5" customHeight="1">
      <c r="A435" s="41"/>
      <c r="B435" s="42"/>
      <c r="C435" s="215" t="s">
        <v>898</v>
      </c>
      <c r="D435" s="215" t="s">
        <v>141</v>
      </c>
      <c r="E435" s="216" t="s">
        <v>422</v>
      </c>
      <c r="F435" s="217" t="s">
        <v>423</v>
      </c>
      <c r="G435" s="218" t="s">
        <v>268</v>
      </c>
      <c r="H435" s="219">
        <v>8.5800000000000001</v>
      </c>
      <c r="I435" s="220"/>
      <c r="J435" s="221">
        <f>ROUND(I435*H435,2)</f>
        <v>0</v>
      </c>
      <c r="K435" s="217" t="s">
        <v>311</v>
      </c>
      <c r="L435" s="47"/>
      <c r="M435" s="222" t="s">
        <v>19</v>
      </c>
      <c r="N435" s="223" t="s">
        <v>47</v>
      </c>
      <c r="O435" s="87"/>
      <c r="P435" s="224">
        <f>O435*H435</f>
        <v>0</v>
      </c>
      <c r="Q435" s="224">
        <v>0</v>
      </c>
      <c r="R435" s="224">
        <f>Q435*H435</f>
        <v>0</v>
      </c>
      <c r="S435" s="224">
        <v>2</v>
      </c>
      <c r="T435" s="225">
        <f>S435*H435</f>
        <v>17.16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137</v>
      </c>
      <c r="AT435" s="226" t="s">
        <v>141</v>
      </c>
      <c r="AU435" s="226" t="s">
        <v>86</v>
      </c>
      <c r="AY435" s="20" t="s">
        <v>138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84</v>
      </c>
      <c r="BK435" s="227">
        <f>ROUND(I435*H435,2)</f>
        <v>0</v>
      </c>
      <c r="BL435" s="20" t="s">
        <v>137</v>
      </c>
      <c r="BM435" s="226" t="s">
        <v>899</v>
      </c>
    </row>
    <row r="436" s="2" customFormat="1">
      <c r="A436" s="41"/>
      <c r="B436" s="42"/>
      <c r="C436" s="43"/>
      <c r="D436" s="228" t="s">
        <v>147</v>
      </c>
      <c r="E436" s="43"/>
      <c r="F436" s="229" t="s">
        <v>423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147</v>
      </c>
      <c r="AU436" s="20" t="s">
        <v>86</v>
      </c>
    </row>
    <row r="437" s="2" customFormat="1">
      <c r="A437" s="41"/>
      <c r="B437" s="42"/>
      <c r="C437" s="43"/>
      <c r="D437" s="239" t="s">
        <v>314</v>
      </c>
      <c r="E437" s="43"/>
      <c r="F437" s="240" t="s">
        <v>425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314</v>
      </c>
      <c r="AU437" s="20" t="s">
        <v>86</v>
      </c>
    </row>
    <row r="438" s="14" customFormat="1">
      <c r="A438" s="14"/>
      <c r="B438" s="251"/>
      <c r="C438" s="252"/>
      <c r="D438" s="228" t="s">
        <v>316</v>
      </c>
      <c r="E438" s="253" t="s">
        <v>19</v>
      </c>
      <c r="F438" s="254" t="s">
        <v>900</v>
      </c>
      <c r="G438" s="252"/>
      <c r="H438" s="255">
        <v>8.5800000000000001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1" t="s">
        <v>316</v>
      </c>
      <c r="AU438" s="261" t="s">
        <v>86</v>
      </c>
      <c r="AV438" s="14" t="s">
        <v>86</v>
      </c>
      <c r="AW438" s="14" t="s">
        <v>37</v>
      </c>
      <c r="AX438" s="14" t="s">
        <v>76</v>
      </c>
      <c r="AY438" s="261" t="s">
        <v>138</v>
      </c>
    </row>
    <row r="439" s="15" customFormat="1">
      <c r="A439" s="15"/>
      <c r="B439" s="262"/>
      <c r="C439" s="263"/>
      <c r="D439" s="228" t="s">
        <v>316</v>
      </c>
      <c r="E439" s="264" t="s">
        <v>266</v>
      </c>
      <c r="F439" s="265" t="s">
        <v>320</v>
      </c>
      <c r="G439" s="263"/>
      <c r="H439" s="266">
        <v>8.5800000000000001</v>
      </c>
      <c r="I439" s="267"/>
      <c r="J439" s="263"/>
      <c r="K439" s="263"/>
      <c r="L439" s="268"/>
      <c r="M439" s="269"/>
      <c r="N439" s="270"/>
      <c r="O439" s="270"/>
      <c r="P439" s="270"/>
      <c r="Q439" s="270"/>
      <c r="R439" s="270"/>
      <c r="S439" s="270"/>
      <c r="T439" s="271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2" t="s">
        <v>316</v>
      </c>
      <c r="AU439" s="272" t="s">
        <v>86</v>
      </c>
      <c r="AV439" s="15" t="s">
        <v>137</v>
      </c>
      <c r="AW439" s="15" t="s">
        <v>37</v>
      </c>
      <c r="AX439" s="15" t="s">
        <v>84</v>
      </c>
      <c r="AY439" s="272" t="s">
        <v>138</v>
      </c>
    </row>
    <row r="440" s="2" customFormat="1" ht="16.5" customHeight="1">
      <c r="A440" s="41"/>
      <c r="B440" s="42"/>
      <c r="C440" s="215" t="s">
        <v>901</v>
      </c>
      <c r="D440" s="215" t="s">
        <v>141</v>
      </c>
      <c r="E440" s="216" t="s">
        <v>428</v>
      </c>
      <c r="F440" s="217" t="s">
        <v>429</v>
      </c>
      <c r="G440" s="218" t="s">
        <v>264</v>
      </c>
      <c r="H440" s="219">
        <v>68.817999999999998</v>
      </c>
      <c r="I440" s="220"/>
      <c r="J440" s="221">
        <f>ROUND(I440*H440,2)</f>
        <v>0</v>
      </c>
      <c r="K440" s="217" t="s">
        <v>311</v>
      </c>
      <c r="L440" s="47"/>
      <c r="M440" s="222" t="s">
        <v>19</v>
      </c>
      <c r="N440" s="223" t="s">
        <v>47</v>
      </c>
      <c r="O440" s="87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137</v>
      </c>
      <c r="AT440" s="226" t="s">
        <v>141</v>
      </c>
      <c r="AU440" s="226" t="s">
        <v>86</v>
      </c>
      <c r="AY440" s="20" t="s">
        <v>138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84</v>
      </c>
      <c r="BK440" s="227">
        <f>ROUND(I440*H440,2)</f>
        <v>0</v>
      </c>
      <c r="BL440" s="20" t="s">
        <v>137</v>
      </c>
      <c r="BM440" s="226" t="s">
        <v>902</v>
      </c>
    </row>
    <row r="441" s="2" customFormat="1">
      <c r="A441" s="41"/>
      <c r="B441" s="42"/>
      <c r="C441" s="43"/>
      <c r="D441" s="228" t="s">
        <v>147</v>
      </c>
      <c r="E441" s="43"/>
      <c r="F441" s="229" t="s">
        <v>429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147</v>
      </c>
      <c r="AU441" s="20" t="s">
        <v>86</v>
      </c>
    </row>
    <row r="442" s="2" customFormat="1">
      <c r="A442" s="41"/>
      <c r="B442" s="42"/>
      <c r="C442" s="43"/>
      <c r="D442" s="239" t="s">
        <v>314</v>
      </c>
      <c r="E442" s="43"/>
      <c r="F442" s="240" t="s">
        <v>431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314</v>
      </c>
      <c r="AU442" s="20" t="s">
        <v>86</v>
      </c>
    </row>
    <row r="443" s="14" customFormat="1">
      <c r="A443" s="14"/>
      <c r="B443" s="251"/>
      <c r="C443" s="252"/>
      <c r="D443" s="228" t="s">
        <v>316</v>
      </c>
      <c r="E443" s="253" t="s">
        <v>19</v>
      </c>
      <c r="F443" s="254" t="s">
        <v>270</v>
      </c>
      <c r="G443" s="252"/>
      <c r="H443" s="255">
        <v>68.817999999999998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316</v>
      </c>
      <c r="AU443" s="261" t="s">
        <v>86</v>
      </c>
      <c r="AV443" s="14" t="s">
        <v>86</v>
      </c>
      <c r="AW443" s="14" t="s">
        <v>37</v>
      </c>
      <c r="AX443" s="14" t="s">
        <v>84</v>
      </c>
      <c r="AY443" s="261" t="s">
        <v>138</v>
      </c>
    </row>
    <row r="444" s="2" customFormat="1" ht="16.5" customHeight="1">
      <c r="A444" s="41"/>
      <c r="B444" s="42"/>
      <c r="C444" s="215" t="s">
        <v>903</v>
      </c>
      <c r="D444" s="215" t="s">
        <v>141</v>
      </c>
      <c r="E444" s="216" t="s">
        <v>904</v>
      </c>
      <c r="F444" s="217" t="s">
        <v>905</v>
      </c>
      <c r="G444" s="218" t="s">
        <v>563</v>
      </c>
      <c r="H444" s="219">
        <v>1</v>
      </c>
      <c r="I444" s="220"/>
      <c r="J444" s="221">
        <f>ROUND(I444*H444,2)</f>
        <v>0</v>
      </c>
      <c r="K444" s="217" t="s">
        <v>19</v>
      </c>
      <c r="L444" s="47"/>
      <c r="M444" s="222" t="s">
        <v>19</v>
      </c>
      <c r="N444" s="223" t="s">
        <v>47</v>
      </c>
      <c r="O444" s="87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137</v>
      </c>
      <c r="AT444" s="226" t="s">
        <v>141</v>
      </c>
      <c r="AU444" s="226" t="s">
        <v>86</v>
      </c>
      <c r="AY444" s="20" t="s">
        <v>138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84</v>
      </c>
      <c r="BK444" s="227">
        <f>ROUND(I444*H444,2)</f>
        <v>0</v>
      </c>
      <c r="BL444" s="20" t="s">
        <v>137</v>
      </c>
      <c r="BM444" s="226" t="s">
        <v>906</v>
      </c>
    </row>
    <row r="445" s="2" customFormat="1">
      <c r="A445" s="41"/>
      <c r="B445" s="42"/>
      <c r="C445" s="43"/>
      <c r="D445" s="228" t="s">
        <v>147</v>
      </c>
      <c r="E445" s="43"/>
      <c r="F445" s="229" t="s">
        <v>907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147</v>
      </c>
      <c r="AU445" s="20" t="s">
        <v>86</v>
      </c>
    </row>
    <row r="446" s="13" customFormat="1">
      <c r="A446" s="13"/>
      <c r="B446" s="241"/>
      <c r="C446" s="242"/>
      <c r="D446" s="228" t="s">
        <v>316</v>
      </c>
      <c r="E446" s="243" t="s">
        <v>19</v>
      </c>
      <c r="F446" s="244" t="s">
        <v>908</v>
      </c>
      <c r="G446" s="242"/>
      <c r="H446" s="243" t="s">
        <v>19</v>
      </c>
      <c r="I446" s="245"/>
      <c r="J446" s="242"/>
      <c r="K446" s="242"/>
      <c r="L446" s="246"/>
      <c r="M446" s="247"/>
      <c r="N446" s="248"/>
      <c r="O446" s="248"/>
      <c r="P446" s="248"/>
      <c r="Q446" s="248"/>
      <c r="R446" s="248"/>
      <c r="S446" s="248"/>
      <c r="T446" s="24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0" t="s">
        <v>316</v>
      </c>
      <c r="AU446" s="250" t="s">
        <v>86</v>
      </c>
      <c r="AV446" s="13" t="s">
        <v>84</v>
      </c>
      <c r="AW446" s="13" t="s">
        <v>37</v>
      </c>
      <c r="AX446" s="13" t="s">
        <v>76</v>
      </c>
      <c r="AY446" s="250" t="s">
        <v>138</v>
      </c>
    </row>
    <row r="447" s="14" customFormat="1">
      <c r="A447" s="14"/>
      <c r="B447" s="251"/>
      <c r="C447" s="252"/>
      <c r="D447" s="228" t="s">
        <v>316</v>
      </c>
      <c r="E447" s="253" t="s">
        <v>19</v>
      </c>
      <c r="F447" s="254" t="s">
        <v>909</v>
      </c>
      <c r="G447" s="252"/>
      <c r="H447" s="255">
        <v>1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1" t="s">
        <v>316</v>
      </c>
      <c r="AU447" s="261" t="s">
        <v>86</v>
      </c>
      <c r="AV447" s="14" t="s">
        <v>86</v>
      </c>
      <c r="AW447" s="14" t="s">
        <v>37</v>
      </c>
      <c r="AX447" s="14" t="s">
        <v>84</v>
      </c>
      <c r="AY447" s="261" t="s">
        <v>138</v>
      </c>
    </row>
    <row r="448" s="2" customFormat="1" ht="16.5" customHeight="1">
      <c r="A448" s="41"/>
      <c r="B448" s="42"/>
      <c r="C448" s="215" t="s">
        <v>910</v>
      </c>
      <c r="D448" s="215" t="s">
        <v>141</v>
      </c>
      <c r="E448" s="216" t="s">
        <v>911</v>
      </c>
      <c r="F448" s="217" t="s">
        <v>912</v>
      </c>
      <c r="G448" s="218" t="s">
        <v>194</v>
      </c>
      <c r="H448" s="219">
        <v>1</v>
      </c>
      <c r="I448" s="220"/>
      <c r="J448" s="221">
        <f>ROUND(I448*H448,2)</f>
        <v>0</v>
      </c>
      <c r="K448" s="217" t="s">
        <v>19</v>
      </c>
      <c r="L448" s="47"/>
      <c r="M448" s="222" t="s">
        <v>19</v>
      </c>
      <c r="N448" s="223" t="s">
        <v>47</v>
      </c>
      <c r="O448" s="87"/>
      <c r="P448" s="224">
        <f>O448*H448</f>
        <v>0</v>
      </c>
      <c r="Q448" s="224">
        <v>0</v>
      </c>
      <c r="R448" s="224">
        <f>Q448*H448</f>
        <v>0</v>
      </c>
      <c r="S448" s="224">
        <v>0</v>
      </c>
      <c r="T448" s="225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26" t="s">
        <v>137</v>
      </c>
      <c r="AT448" s="226" t="s">
        <v>141</v>
      </c>
      <c r="AU448" s="226" t="s">
        <v>86</v>
      </c>
      <c r="AY448" s="20" t="s">
        <v>138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20" t="s">
        <v>84</v>
      </c>
      <c r="BK448" s="227">
        <f>ROUND(I448*H448,2)</f>
        <v>0</v>
      </c>
      <c r="BL448" s="20" t="s">
        <v>137</v>
      </c>
      <c r="BM448" s="226" t="s">
        <v>913</v>
      </c>
    </row>
    <row r="449" s="2" customFormat="1">
      <c r="A449" s="41"/>
      <c r="B449" s="42"/>
      <c r="C449" s="43"/>
      <c r="D449" s="228" t="s">
        <v>147</v>
      </c>
      <c r="E449" s="43"/>
      <c r="F449" s="229" t="s">
        <v>914</v>
      </c>
      <c r="G449" s="43"/>
      <c r="H449" s="43"/>
      <c r="I449" s="230"/>
      <c r="J449" s="43"/>
      <c r="K449" s="43"/>
      <c r="L449" s="47"/>
      <c r="M449" s="231"/>
      <c r="N449" s="232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147</v>
      </c>
      <c r="AU449" s="20" t="s">
        <v>86</v>
      </c>
    </row>
    <row r="450" s="13" customFormat="1">
      <c r="A450" s="13"/>
      <c r="B450" s="241"/>
      <c r="C450" s="242"/>
      <c r="D450" s="228" t="s">
        <v>316</v>
      </c>
      <c r="E450" s="243" t="s">
        <v>19</v>
      </c>
      <c r="F450" s="244" t="s">
        <v>915</v>
      </c>
      <c r="G450" s="242"/>
      <c r="H450" s="243" t="s">
        <v>19</v>
      </c>
      <c r="I450" s="245"/>
      <c r="J450" s="242"/>
      <c r="K450" s="242"/>
      <c r="L450" s="246"/>
      <c r="M450" s="247"/>
      <c r="N450" s="248"/>
      <c r="O450" s="248"/>
      <c r="P450" s="248"/>
      <c r="Q450" s="248"/>
      <c r="R450" s="248"/>
      <c r="S450" s="248"/>
      <c r="T450" s="24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0" t="s">
        <v>316</v>
      </c>
      <c r="AU450" s="250" t="s">
        <v>86</v>
      </c>
      <c r="AV450" s="13" t="s">
        <v>84</v>
      </c>
      <c r="AW450" s="13" t="s">
        <v>37</v>
      </c>
      <c r="AX450" s="13" t="s">
        <v>76</v>
      </c>
      <c r="AY450" s="250" t="s">
        <v>138</v>
      </c>
    </row>
    <row r="451" s="14" customFormat="1">
      <c r="A451" s="14"/>
      <c r="B451" s="251"/>
      <c r="C451" s="252"/>
      <c r="D451" s="228" t="s">
        <v>316</v>
      </c>
      <c r="E451" s="253" t="s">
        <v>19</v>
      </c>
      <c r="F451" s="254" t="s">
        <v>909</v>
      </c>
      <c r="G451" s="252"/>
      <c r="H451" s="255">
        <v>1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316</v>
      </c>
      <c r="AU451" s="261" t="s">
        <v>86</v>
      </c>
      <c r="AV451" s="14" t="s">
        <v>86</v>
      </c>
      <c r="AW451" s="14" t="s">
        <v>37</v>
      </c>
      <c r="AX451" s="14" t="s">
        <v>84</v>
      </c>
      <c r="AY451" s="261" t="s">
        <v>138</v>
      </c>
    </row>
    <row r="452" s="2" customFormat="1" ht="16.5" customHeight="1">
      <c r="A452" s="41"/>
      <c r="B452" s="42"/>
      <c r="C452" s="215" t="s">
        <v>916</v>
      </c>
      <c r="D452" s="215" t="s">
        <v>141</v>
      </c>
      <c r="E452" s="216" t="s">
        <v>917</v>
      </c>
      <c r="F452" s="217" t="s">
        <v>918</v>
      </c>
      <c r="G452" s="218" t="s">
        <v>194</v>
      </c>
      <c r="H452" s="219">
        <v>1</v>
      </c>
      <c r="I452" s="220"/>
      <c r="J452" s="221">
        <f>ROUND(I452*H452,2)</f>
        <v>0</v>
      </c>
      <c r="K452" s="217" t="s">
        <v>19</v>
      </c>
      <c r="L452" s="47"/>
      <c r="M452" s="222" t="s">
        <v>19</v>
      </c>
      <c r="N452" s="223" t="s">
        <v>47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137</v>
      </c>
      <c r="AT452" s="226" t="s">
        <v>141</v>
      </c>
      <c r="AU452" s="226" t="s">
        <v>86</v>
      </c>
      <c r="AY452" s="20" t="s">
        <v>138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84</v>
      </c>
      <c r="BK452" s="227">
        <f>ROUND(I452*H452,2)</f>
        <v>0</v>
      </c>
      <c r="BL452" s="20" t="s">
        <v>137</v>
      </c>
      <c r="BM452" s="226" t="s">
        <v>919</v>
      </c>
    </row>
    <row r="453" s="2" customFormat="1">
      <c r="A453" s="41"/>
      <c r="B453" s="42"/>
      <c r="C453" s="43"/>
      <c r="D453" s="228" t="s">
        <v>147</v>
      </c>
      <c r="E453" s="43"/>
      <c r="F453" s="229" t="s">
        <v>918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147</v>
      </c>
      <c r="AU453" s="20" t="s">
        <v>86</v>
      </c>
    </row>
    <row r="454" s="2" customFormat="1">
      <c r="A454" s="41"/>
      <c r="B454" s="42"/>
      <c r="C454" s="43"/>
      <c r="D454" s="228" t="s">
        <v>148</v>
      </c>
      <c r="E454" s="43"/>
      <c r="F454" s="233" t="s">
        <v>920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148</v>
      </c>
      <c r="AU454" s="20" t="s">
        <v>86</v>
      </c>
    </row>
    <row r="455" s="13" customFormat="1">
      <c r="A455" s="13"/>
      <c r="B455" s="241"/>
      <c r="C455" s="242"/>
      <c r="D455" s="228" t="s">
        <v>316</v>
      </c>
      <c r="E455" s="243" t="s">
        <v>19</v>
      </c>
      <c r="F455" s="244" t="s">
        <v>921</v>
      </c>
      <c r="G455" s="242"/>
      <c r="H455" s="243" t="s">
        <v>19</v>
      </c>
      <c r="I455" s="245"/>
      <c r="J455" s="242"/>
      <c r="K455" s="242"/>
      <c r="L455" s="246"/>
      <c r="M455" s="247"/>
      <c r="N455" s="248"/>
      <c r="O455" s="248"/>
      <c r="P455" s="248"/>
      <c r="Q455" s="248"/>
      <c r="R455" s="248"/>
      <c r="S455" s="248"/>
      <c r="T455" s="24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0" t="s">
        <v>316</v>
      </c>
      <c r="AU455" s="250" t="s">
        <v>86</v>
      </c>
      <c r="AV455" s="13" t="s">
        <v>84</v>
      </c>
      <c r="AW455" s="13" t="s">
        <v>37</v>
      </c>
      <c r="AX455" s="13" t="s">
        <v>76</v>
      </c>
      <c r="AY455" s="250" t="s">
        <v>138</v>
      </c>
    </row>
    <row r="456" s="14" customFormat="1">
      <c r="A456" s="14"/>
      <c r="B456" s="251"/>
      <c r="C456" s="252"/>
      <c r="D456" s="228" t="s">
        <v>316</v>
      </c>
      <c r="E456" s="253" t="s">
        <v>19</v>
      </c>
      <c r="F456" s="254" t="s">
        <v>909</v>
      </c>
      <c r="G456" s="252"/>
      <c r="H456" s="255">
        <v>1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316</v>
      </c>
      <c r="AU456" s="261" t="s">
        <v>86</v>
      </c>
      <c r="AV456" s="14" t="s">
        <v>86</v>
      </c>
      <c r="AW456" s="14" t="s">
        <v>37</v>
      </c>
      <c r="AX456" s="14" t="s">
        <v>84</v>
      </c>
      <c r="AY456" s="261" t="s">
        <v>138</v>
      </c>
    </row>
    <row r="457" s="2" customFormat="1" ht="16.5" customHeight="1">
      <c r="A457" s="41"/>
      <c r="B457" s="42"/>
      <c r="C457" s="215" t="s">
        <v>922</v>
      </c>
      <c r="D457" s="215" t="s">
        <v>141</v>
      </c>
      <c r="E457" s="216" t="s">
        <v>923</v>
      </c>
      <c r="F457" s="217" t="s">
        <v>924</v>
      </c>
      <c r="G457" s="218" t="s">
        <v>194</v>
      </c>
      <c r="H457" s="219">
        <v>1</v>
      </c>
      <c r="I457" s="220"/>
      <c r="J457" s="221">
        <f>ROUND(I457*H457,2)</f>
        <v>0</v>
      </c>
      <c r="K457" s="217" t="s">
        <v>19</v>
      </c>
      <c r="L457" s="47"/>
      <c r="M457" s="222" t="s">
        <v>19</v>
      </c>
      <c r="N457" s="223" t="s">
        <v>47</v>
      </c>
      <c r="O457" s="87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137</v>
      </c>
      <c r="AT457" s="226" t="s">
        <v>141</v>
      </c>
      <c r="AU457" s="226" t="s">
        <v>86</v>
      </c>
      <c r="AY457" s="20" t="s">
        <v>138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84</v>
      </c>
      <c r="BK457" s="227">
        <f>ROUND(I457*H457,2)</f>
        <v>0</v>
      </c>
      <c r="BL457" s="20" t="s">
        <v>137</v>
      </c>
      <c r="BM457" s="226" t="s">
        <v>925</v>
      </c>
    </row>
    <row r="458" s="2" customFormat="1">
      <c r="A458" s="41"/>
      <c r="B458" s="42"/>
      <c r="C458" s="43"/>
      <c r="D458" s="228" t="s">
        <v>147</v>
      </c>
      <c r="E458" s="43"/>
      <c r="F458" s="229" t="s">
        <v>926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147</v>
      </c>
      <c r="AU458" s="20" t="s">
        <v>86</v>
      </c>
    </row>
    <row r="459" s="2" customFormat="1">
      <c r="A459" s="41"/>
      <c r="B459" s="42"/>
      <c r="C459" s="43"/>
      <c r="D459" s="228" t="s">
        <v>148</v>
      </c>
      <c r="E459" s="43"/>
      <c r="F459" s="233" t="s">
        <v>927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148</v>
      </c>
      <c r="AU459" s="20" t="s">
        <v>86</v>
      </c>
    </row>
    <row r="460" s="2" customFormat="1" ht="16.5" customHeight="1">
      <c r="A460" s="41"/>
      <c r="B460" s="42"/>
      <c r="C460" s="215" t="s">
        <v>928</v>
      </c>
      <c r="D460" s="215" t="s">
        <v>141</v>
      </c>
      <c r="E460" s="216" t="s">
        <v>929</v>
      </c>
      <c r="F460" s="217" t="s">
        <v>930</v>
      </c>
      <c r="G460" s="218" t="s">
        <v>268</v>
      </c>
      <c r="H460" s="219">
        <v>7.5899999999999999</v>
      </c>
      <c r="I460" s="220"/>
      <c r="J460" s="221">
        <f>ROUND(I460*H460,2)</f>
        <v>0</v>
      </c>
      <c r="K460" s="217" t="s">
        <v>19</v>
      </c>
      <c r="L460" s="47"/>
      <c r="M460" s="222" t="s">
        <v>19</v>
      </c>
      <c r="N460" s="223" t="s">
        <v>47</v>
      </c>
      <c r="O460" s="87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137</v>
      </c>
      <c r="AT460" s="226" t="s">
        <v>141</v>
      </c>
      <c r="AU460" s="226" t="s">
        <v>86</v>
      </c>
      <c r="AY460" s="20" t="s">
        <v>138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84</v>
      </c>
      <c r="BK460" s="227">
        <f>ROUND(I460*H460,2)</f>
        <v>0</v>
      </c>
      <c r="BL460" s="20" t="s">
        <v>137</v>
      </c>
      <c r="BM460" s="226" t="s">
        <v>931</v>
      </c>
    </row>
    <row r="461" s="2" customFormat="1">
      <c r="A461" s="41"/>
      <c r="B461" s="42"/>
      <c r="C461" s="43"/>
      <c r="D461" s="228" t="s">
        <v>147</v>
      </c>
      <c r="E461" s="43"/>
      <c r="F461" s="229" t="s">
        <v>932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147</v>
      </c>
      <c r="AU461" s="20" t="s">
        <v>86</v>
      </c>
    </row>
    <row r="462" s="13" customFormat="1">
      <c r="A462" s="13"/>
      <c r="B462" s="241"/>
      <c r="C462" s="242"/>
      <c r="D462" s="228" t="s">
        <v>316</v>
      </c>
      <c r="E462" s="243" t="s">
        <v>19</v>
      </c>
      <c r="F462" s="244" t="s">
        <v>625</v>
      </c>
      <c r="G462" s="242"/>
      <c r="H462" s="243" t="s">
        <v>19</v>
      </c>
      <c r="I462" s="245"/>
      <c r="J462" s="242"/>
      <c r="K462" s="242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316</v>
      </c>
      <c r="AU462" s="250" t="s">
        <v>86</v>
      </c>
      <c r="AV462" s="13" t="s">
        <v>84</v>
      </c>
      <c r="AW462" s="13" t="s">
        <v>37</v>
      </c>
      <c r="AX462" s="13" t="s">
        <v>76</v>
      </c>
      <c r="AY462" s="250" t="s">
        <v>138</v>
      </c>
    </row>
    <row r="463" s="14" customFormat="1">
      <c r="A463" s="14"/>
      <c r="B463" s="251"/>
      <c r="C463" s="252"/>
      <c r="D463" s="228" t="s">
        <v>316</v>
      </c>
      <c r="E463" s="253" t="s">
        <v>526</v>
      </c>
      <c r="F463" s="254" t="s">
        <v>933</v>
      </c>
      <c r="G463" s="252"/>
      <c r="H463" s="255">
        <v>7.5899999999999999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1" t="s">
        <v>316</v>
      </c>
      <c r="AU463" s="261" t="s">
        <v>86</v>
      </c>
      <c r="AV463" s="14" t="s">
        <v>86</v>
      </c>
      <c r="AW463" s="14" t="s">
        <v>37</v>
      </c>
      <c r="AX463" s="14" t="s">
        <v>84</v>
      </c>
      <c r="AY463" s="261" t="s">
        <v>138</v>
      </c>
    </row>
    <row r="464" s="2" customFormat="1" ht="16.5" customHeight="1">
      <c r="A464" s="41"/>
      <c r="B464" s="42"/>
      <c r="C464" s="215" t="s">
        <v>934</v>
      </c>
      <c r="D464" s="215" t="s">
        <v>141</v>
      </c>
      <c r="E464" s="216" t="s">
        <v>935</v>
      </c>
      <c r="F464" s="217" t="s">
        <v>936</v>
      </c>
      <c r="G464" s="218" t="s">
        <v>268</v>
      </c>
      <c r="H464" s="219">
        <v>7.5899999999999999</v>
      </c>
      <c r="I464" s="220"/>
      <c r="J464" s="221">
        <f>ROUND(I464*H464,2)</f>
        <v>0</v>
      </c>
      <c r="K464" s="217" t="s">
        <v>19</v>
      </c>
      <c r="L464" s="47"/>
      <c r="M464" s="222" t="s">
        <v>19</v>
      </c>
      <c r="N464" s="223" t="s">
        <v>47</v>
      </c>
      <c r="O464" s="87"/>
      <c r="P464" s="224">
        <f>O464*H464</f>
        <v>0</v>
      </c>
      <c r="Q464" s="224">
        <v>0</v>
      </c>
      <c r="R464" s="224">
        <f>Q464*H464</f>
        <v>0</v>
      </c>
      <c r="S464" s="224">
        <v>0</v>
      </c>
      <c r="T464" s="225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6" t="s">
        <v>137</v>
      </c>
      <c r="AT464" s="226" t="s">
        <v>141</v>
      </c>
      <c r="AU464" s="226" t="s">
        <v>86</v>
      </c>
      <c r="AY464" s="20" t="s">
        <v>138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20" t="s">
        <v>84</v>
      </c>
      <c r="BK464" s="227">
        <f>ROUND(I464*H464,2)</f>
        <v>0</v>
      </c>
      <c r="BL464" s="20" t="s">
        <v>137</v>
      </c>
      <c r="BM464" s="226" t="s">
        <v>937</v>
      </c>
    </row>
    <row r="465" s="2" customFormat="1">
      <c r="A465" s="41"/>
      <c r="B465" s="42"/>
      <c r="C465" s="43"/>
      <c r="D465" s="228" t="s">
        <v>147</v>
      </c>
      <c r="E465" s="43"/>
      <c r="F465" s="229" t="s">
        <v>938</v>
      </c>
      <c r="G465" s="43"/>
      <c r="H465" s="43"/>
      <c r="I465" s="230"/>
      <c r="J465" s="43"/>
      <c r="K465" s="43"/>
      <c r="L465" s="47"/>
      <c r="M465" s="231"/>
      <c r="N465" s="232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147</v>
      </c>
      <c r="AU465" s="20" t="s">
        <v>86</v>
      </c>
    </row>
    <row r="466" s="14" customFormat="1">
      <c r="A466" s="14"/>
      <c r="B466" s="251"/>
      <c r="C466" s="252"/>
      <c r="D466" s="228" t="s">
        <v>316</v>
      </c>
      <c r="E466" s="253" t="s">
        <v>19</v>
      </c>
      <c r="F466" s="254" t="s">
        <v>526</v>
      </c>
      <c r="G466" s="252"/>
      <c r="H466" s="255">
        <v>7.5899999999999999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1" t="s">
        <v>316</v>
      </c>
      <c r="AU466" s="261" t="s">
        <v>86</v>
      </c>
      <c r="AV466" s="14" t="s">
        <v>86</v>
      </c>
      <c r="AW466" s="14" t="s">
        <v>37</v>
      </c>
      <c r="AX466" s="14" t="s">
        <v>84</v>
      </c>
      <c r="AY466" s="261" t="s">
        <v>138</v>
      </c>
    </row>
    <row r="467" s="2" customFormat="1" ht="16.5" customHeight="1">
      <c r="A467" s="41"/>
      <c r="B467" s="42"/>
      <c r="C467" s="215" t="s">
        <v>939</v>
      </c>
      <c r="D467" s="215" t="s">
        <v>141</v>
      </c>
      <c r="E467" s="216" t="s">
        <v>940</v>
      </c>
      <c r="F467" s="217" t="s">
        <v>941</v>
      </c>
      <c r="G467" s="218" t="s">
        <v>268</v>
      </c>
      <c r="H467" s="219">
        <v>7.5899999999999999</v>
      </c>
      <c r="I467" s="220"/>
      <c r="J467" s="221">
        <f>ROUND(I467*H467,2)</f>
        <v>0</v>
      </c>
      <c r="K467" s="217" t="s">
        <v>19</v>
      </c>
      <c r="L467" s="47"/>
      <c r="M467" s="222" t="s">
        <v>19</v>
      </c>
      <c r="N467" s="223" t="s">
        <v>47</v>
      </c>
      <c r="O467" s="87"/>
      <c r="P467" s="224">
        <f>O467*H467</f>
        <v>0</v>
      </c>
      <c r="Q467" s="224">
        <v>0</v>
      </c>
      <c r="R467" s="224">
        <f>Q467*H467</f>
        <v>0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137</v>
      </c>
      <c r="AT467" s="226" t="s">
        <v>141</v>
      </c>
      <c r="AU467" s="226" t="s">
        <v>86</v>
      </c>
      <c r="AY467" s="20" t="s">
        <v>138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84</v>
      </c>
      <c r="BK467" s="227">
        <f>ROUND(I467*H467,2)</f>
        <v>0</v>
      </c>
      <c r="BL467" s="20" t="s">
        <v>137</v>
      </c>
      <c r="BM467" s="226" t="s">
        <v>942</v>
      </c>
    </row>
    <row r="468" s="2" customFormat="1">
      <c r="A468" s="41"/>
      <c r="B468" s="42"/>
      <c r="C468" s="43"/>
      <c r="D468" s="228" t="s">
        <v>147</v>
      </c>
      <c r="E468" s="43"/>
      <c r="F468" s="229" t="s">
        <v>943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147</v>
      </c>
      <c r="AU468" s="20" t="s">
        <v>86</v>
      </c>
    </row>
    <row r="469" s="2" customFormat="1">
      <c r="A469" s="41"/>
      <c r="B469" s="42"/>
      <c r="C469" s="43"/>
      <c r="D469" s="228" t="s">
        <v>148</v>
      </c>
      <c r="E469" s="43"/>
      <c r="F469" s="233" t="s">
        <v>944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148</v>
      </c>
      <c r="AU469" s="20" t="s">
        <v>86</v>
      </c>
    </row>
    <row r="470" s="14" customFormat="1">
      <c r="A470" s="14"/>
      <c r="B470" s="251"/>
      <c r="C470" s="252"/>
      <c r="D470" s="228" t="s">
        <v>316</v>
      </c>
      <c r="E470" s="253" t="s">
        <v>19</v>
      </c>
      <c r="F470" s="254" t="s">
        <v>526</v>
      </c>
      <c r="G470" s="252"/>
      <c r="H470" s="255">
        <v>7.5899999999999999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316</v>
      </c>
      <c r="AU470" s="261" t="s">
        <v>86</v>
      </c>
      <c r="AV470" s="14" t="s">
        <v>86</v>
      </c>
      <c r="AW470" s="14" t="s">
        <v>37</v>
      </c>
      <c r="AX470" s="14" t="s">
        <v>84</v>
      </c>
      <c r="AY470" s="261" t="s">
        <v>138</v>
      </c>
    </row>
    <row r="471" s="2" customFormat="1" ht="16.5" customHeight="1">
      <c r="A471" s="41"/>
      <c r="B471" s="42"/>
      <c r="C471" s="215" t="s">
        <v>945</v>
      </c>
      <c r="D471" s="215" t="s">
        <v>141</v>
      </c>
      <c r="E471" s="216" t="s">
        <v>946</v>
      </c>
      <c r="F471" s="217" t="s">
        <v>947</v>
      </c>
      <c r="G471" s="218" t="s">
        <v>268</v>
      </c>
      <c r="H471" s="219">
        <v>7.5899999999999999</v>
      </c>
      <c r="I471" s="220"/>
      <c r="J471" s="221">
        <f>ROUND(I471*H471,2)</f>
        <v>0</v>
      </c>
      <c r="K471" s="217" t="s">
        <v>19</v>
      </c>
      <c r="L471" s="47"/>
      <c r="M471" s="222" t="s">
        <v>19</v>
      </c>
      <c r="N471" s="223" t="s">
        <v>47</v>
      </c>
      <c r="O471" s="87"/>
      <c r="P471" s="224">
        <f>O471*H471</f>
        <v>0</v>
      </c>
      <c r="Q471" s="224">
        <v>0</v>
      </c>
      <c r="R471" s="224">
        <f>Q471*H471</f>
        <v>0</v>
      </c>
      <c r="S471" s="224">
        <v>0</v>
      </c>
      <c r="T471" s="225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6" t="s">
        <v>137</v>
      </c>
      <c r="AT471" s="226" t="s">
        <v>141</v>
      </c>
      <c r="AU471" s="226" t="s">
        <v>86</v>
      </c>
      <c r="AY471" s="20" t="s">
        <v>138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20" t="s">
        <v>84</v>
      </c>
      <c r="BK471" s="227">
        <f>ROUND(I471*H471,2)</f>
        <v>0</v>
      </c>
      <c r="BL471" s="20" t="s">
        <v>137</v>
      </c>
      <c r="BM471" s="226" t="s">
        <v>948</v>
      </c>
    </row>
    <row r="472" s="2" customFormat="1">
      <c r="A472" s="41"/>
      <c r="B472" s="42"/>
      <c r="C472" s="43"/>
      <c r="D472" s="228" t="s">
        <v>147</v>
      </c>
      <c r="E472" s="43"/>
      <c r="F472" s="229" t="s">
        <v>949</v>
      </c>
      <c r="G472" s="43"/>
      <c r="H472" s="43"/>
      <c r="I472" s="230"/>
      <c r="J472" s="43"/>
      <c r="K472" s="43"/>
      <c r="L472" s="47"/>
      <c r="M472" s="231"/>
      <c r="N472" s="232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147</v>
      </c>
      <c r="AU472" s="20" t="s">
        <v>86</v>
      </c>
    </row>
    <row r="473" s="14" customFormat="1">
      <c r="A473" s="14"/>
      <c r="B473" s="251"/>
      <c r="C473" s="252"/>
      <c r="D473" s="228" t="s">
        <v>316</v>
      </c>
      <c r="E473" s="253" t="s">
        <v>19</v>
      </c>
      <c r="F473" s="254" t="s">
        <v>526</v>
      </c>
      <c r="G473" s="252"/>
      <c r="H473" s="255">
        <v>7.5899999999999999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316</v>
      </c>
      <c r="AU473" s="261" t="s">
        <v>86</v>
      </c>
      <c r="AV473" s="14" t="s">
        <v>86</v>
      </c>
      <c r="AW473" s="14" t="s">
        <v>37</v>
      </c>
      <c r="AX473" s="14" t="s">
        <v>84</v>
      </c>
      <c r="AY473" s="261" t="s">
        <v>138</v>
      </c>
    </row>
    <row r="474" s="12" customFormat="1" ht="22.8" customHeight="1">
      <c r="A474" s="12"/>
      <c r="B474" s="199"/>
      <c r="C474" s="200"/>
      <c r="D474" s="201" t="s">
        <v>75</v>
      </c>
      <c r="E474" s="213" t="s">
        <v>432</v>
      </c>
      <c r="F474" s="213" t="s">
        <v>433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SUM(P475:P487)</f>
        <v>0</v>
      </c>
      <c r="Q474" s="207"/>
      <c r="R474" s="208">
        <f>SUM(R475:R487)</f>
        <v>0</v>
      </c>
      <c r="S474" s="207"/>
      <c r="T474" s="209">
        <f>SUM(T475:T487)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84</v>
      </c>
      <c r="AT474" s="211" t="s">
        <v>75</v>
      </c>
      <c r="AU474" s="211" t="s">
        <v>84</v>
      </c>
      <c r="AY474" s="210" t="s">
        <v>138</v>
      </c>
      <c r="BK474" s="212">
        <f>SUM(BK475:BK487)</f>
        <v>0</v>
      </c>
    </row>
    <row r="475" s="2" customFormat="1" ht="16.5" customHeight="1">
      <c r="A475" s="41"/>
      <c r="B475" s="42"/>
      <c r="C475" s="215" t="s">
        <v>950</v>
      </c>
      <c r="D475" s="215" t="s">
        <v>141</v>
      </c>
      <c r="E475" s="216" t="s">
        <v>435</v>
      </c>
      <c r="F475" s="217" t="s">
        <v>436</v>
      </c>
      <c r="G475" s="218" t="s">
        <v>274</v>
      </c>
      <c r="H475" s="219">
        <v>17.16</v>
      </c>
      <c r="I475" s="220"/>
      <c r="J475" s="221">
        <f>ROUND(I475*H475,2)</f>
        <v>0</v>
      </c>
      <c r="K475" s="217" t="s">
        <v>311</v>
      </c>
      <c r="L475" s="47"/>
      <c r="M475" s="222" t="s">
        <v>19</v>
      </c>
      <c r="N475" s="223" t="s">
        <v>47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137</v>
      </c>
      <c r="AT475" s="226" t="s">
        <v>141</v>
      </c>
      <c r="AU475" s="226" t="s">
        <v>86</v>
      </c>
      <c r="AY475" s="20" t="s">
        <v>138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84</v>
      </c>
      <c r="BK475" s="227">
        <f>ROUND(I475*H475,2)</f>
        <v>0</v>
      </c>
      <c r="BL475" s="20" t="s">
        <v>137</v>
      </c>
      <c r="BM475" s="226" t="s">
        <v>951</v>
      </c>
    </row>
    <row r="476" s="2" customFormat="1">
      <c r="A476" s="41"/>
      <c r="B476" s="42"/>
      <c r="C476" s="43"/>
      <c r="D476" s="228" t="s">
        <v>147</v>
      </c>
      <c r="E476" s="43"/>
      <c r="F476" s="229" t="s">
        <v>438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147</v>
      </c>
      <c r="AU476" s="20" t="s">
        <v>86</v>
      </c>
    </row>
    <row r="477" s="2" customFormat="1">
      <c r="A477" s="41"/>
      <c r="B477" s="42"/>
      <c r="C477" s="43"/>
      <c r="D477" s="239" t="s">
        <v>314</v>
      </c>
      <c r="E477" s="43"/>
      <c r="F477" s="240" t="s">
        <v>439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314</v>
      </c>
      <c r="AU477" s="20" t="s">
        <v>86</v>
      </c>
    </row>
    <row r="478" s="14" customFormat="1">
      <c r="A478" s="14"/>
      <c r="B478" s="251"/>
      <c r="C478" s="252"/>
      <c r="D478" s="228" t="s">
        <v>316</v>
      </c>
      <c r="E478" s="253" t="s">
        <v>19</v>
      </c>
      <c r="F478" s="254" t="s">
        <v>279</v>
      </c>
      <c r="G478" s="252"/>
      <c r="H478" s="255">
        <v>17.16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316</v>
      </c>
      <c r="AU478" s="261" t="s">
        <v>86</v>
      </c>
      <c r="AV478" s="14" t="s">
        <v>86</v>
      </c>
      <c r="AW478" s="14" t="s">
        <v>37</v>
      </c>
      <c r="AX478" s="14" t="s">
        <v>76</v>
      </c>
      <c r="AY478" s="261" t="s">
        <v>138</v>
      </c>
    </row>
    <row r="479" s="15" customFormat="1">
      <c r="A479" s="15"/>
      <c r="B479" s="262"/>
      <c r="C479" s="263"/>
      <c r="D479" s="228" t="s">
        <v>316</v>
      </c>
      <c r="E479" s="264" t="s">
        <v>272</v>
      </c>
      <c r="F479" s="265" t="s">
        <v>320</v>
      </c>
      <c r="G479" s="263"/>
      <c r="H479" s="266">
        <v>17.16</v>
      </c>
      <c r="I479" s="267"/>
      <c r="J479" s="263"/>
      <c r="K479" s="263"/>
      <c r="L479" s="268"/>
      <c r="M479" s="269"/>
      <c r="N479" s="270"/>
      <c r="O479" s="270"/>
      <c r="P479" s="270"/>
      <c r="Q479" s="270"/>
      <c r="R479" s="270"/>
      <c r="S479" s="270"/>
      <c r="T479" s="271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2" t="s">
        <v>316</v>
      </c>
      <c r="AU479" s="272" t="s">
        <v>86</v>
      </c>
      <c r="AV479" s="15" t="s">
        <v>137</v>
      </c>
      <c r="AW479" s="15" t="s">
        <v>37</v>
      </c>
      <c r="AX479" s="15" t="s">
        <v>84</v>
      </c>
      <c r="AY479" s="272" t="s">
        <v>138</v>
      </c>
    </row>
    <row r="480" s="2" customFormat="1" ht="16.5" customHeight="1">
      <c r="A480" s="41"/>
      <c r="B480" s="42"/>
      <c r="C480" s="215" t="s">
        <v>952</v>
      </c>
      <c r="D480" s="215" t="s">
        <v>141</v>
      </c>
      <c r="E480" s="216" t="s">
        <v>441</v>
      </c>
      <c r="F480" s="217" t="s">
        <v>442</v>
      </c>
      <c r="G480" s="218" t="s">
        <v>274</v>
      </c>
      <c r="H480" s="219">
        <v>326.04000000000002</v>
      </c>
      <c r="I480" s="220"/>
      <c r="J480" s="221">
        <f>ROUND(I480*H480,2)</f>
        <v>0</v>
      </c>
      <c r="K480" s="217" t="s">
        <v>311</v>
      </c>
      <c r="L480" s="47"/>
      <c r="M480" s="222" t="s">
        <v>19</v>
      </c>
      <c r="N480" s="223" t="s">
        <v>47</v>
      </c>
      <c r="O480" s="87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137</v>
      </c>
      <c r="AT480" s="226" t="s">
        <v>141</v>
      </c>
      <c r="AU480" s="226" t="s">
        <v>86</v>
      </c>
      <c r="AY480" s="20" t="s">
        <v>138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84</v>
      </c>
      <c r="BK480" s="227">
        <f>ROUND(I480*H480,2)</f>
        <v>0</v>
      </c>
      <c r="BL480" s="20" t="s">
        <v>137</v>
      </c>
      <c r="BM480" s="226" t="s">
        <v>953</v>
      </c>
    </row>
    <row r="481" s="2" customFormat="1">
      <c r="A481" s="41"/>
      <c r="B481" s="42"/>
      <c r="C481" s="43"/>
      <c r="D481" s="228" t="s">
        <v>147</v>
      </c>
      <c r="E481" s="43"/>
      <c r="F481" s="229" t="s">
        <v>444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147</v>
      </c>
      <c r="AU481" s="20" t="s">
        <v>86</v>
      </c>
    </row>
    <row r="482" s="2" customFormat="1">
      <c r="A482" s="41"/>
      <c r="B482" s="42"/>
      <c r="C482" s="43"/>
      <c r="D482" s="239" t="s">
        <v>314</v>
      </c>
      <c r="E482" s="43"/>
      <c r="F482" s="240" t="s">
        <v>445</v>
      </c>
      <c r="G482" s="43"/>
      <c r="H482" s="43"/>
      <c r="I482" s="230"/>
      <c r="J482" s="43"/>
      <c r="K482" s="43"/>
      <c r="L482" s="47"/>
      <c r="M482" s="231"/>
      <c r="N482" s="232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314</v>
      </c>
      <c r="AU482" s="20" t="s">
        <v>86</v>
      </c>
    </row>
    <row r="483" s="14" customFormat="1">
      <c r="A483" s="14"/>
      <c r="B483" s="251"/>
      <c r="C483" s="252"/>
      <c r="D483" s="228" t="s">
        <v>316</v>
      </c>
      <c r="E483" s="253" t="s">
        <v>19</v>
      </c>
      <c r="F483" s="254" t="s">
        <v>954</v>
      </c>
      <c r="G483" s="252"/>
      <c r="H483" s="255">
        <v>326.04000000000002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1" t="s">
        <v>316</v>
      </c>
      <c r="AU483" s="261" t="s">
        <v>86</v>
      </c>
      <c r="AV483" s="14" t="s">
        <v>86</v>
      </c>
      <c r="AW483" s="14" t="s">
        <v>37</v>
      </c>
      <c r="AX483" s="14" t="s">
        <v>84</v>
      </c>
      <c r="AY483" s="261" t="s">
        <v>138</v>
      </c>
    </row>
    <row r="484" s="2" customFormat="1" ht="24.15" customHeight="1">
      <c r="A484" s="41"/>
      <c r="B484" s="42"/>
      <c r="C484" s="215" t="s">
        <v>955</v>
      </c>
      <c r="D484" s="215" t="s">
        <v>141</v>
      </c>
      <c r="E484" s="216" t="s">
        <v>447</v>
      </c>
      <c r="F484" s="217" t="s">
        <v>448</v>
      </c>
      <c r="G484" s="218" t="s">
        <v>274</v>
      </c>
      <c r="H484" s="219">
        <v>17.16</v>
      </c>
      <c r="I484" s="220"/>
      <c r="J484" s="221">
        <f>ROUND(I484*H484,2)</f>
        <v>0</v>
      </c>
      <c r="K484" s="217" t="s">
        <v>311</v>
      </c>
      <c r="L484" s="47"/>
      <c r="M484" s="222" t="s">
        <v>19</v>
      </c>
      <c r="N484" s="223" t="s">
        <v>47</v>
      </c>
      <c r="O484" s="87"/>
      <c r="P484" s="224">
        <f>O484*H484</f>
        <v>0</v>
      </c>
      <c r="Q484" s="224">
        <v>0</v>
      </c>
      <c r="R484" s="224">
        <f>Q484*H484</f>
        <v>0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137</v>
      </c>
      <c r="AT484" s="226" t="s">
        <v>141</v>
      </c>
      <c r="AU484" s="226" t="s">
        <v>86</v>
      </c>
      <c r="AY484" s="20" t="s">
        <v>138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84</v>
      </c>
      <c r="BK484" s="227">
        <f>ROUND(I484*H484,2)</f>
        <v>0</v>
      </c>
      <c r="BL484" s="20" t="s">
        <v>137</v>
      </c>
      <c r="BM484" s="226" t="s">
        <v>956</v>
      </c>
    </row>
    <row r="485" s="2" customFormat="1">
      <c r="A485" s="41"/>
      <c r="B485" s="42"/>
      <c r="C485" s="43"/>
      <c r="D485" s="228" t="s">
        <v>147</v>
      </c>
      <c r="E485" s="43"/>
      <c r="F485" s="229" t="s">
        <v>450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147</v>
      </c>
      <c r="AU485" s="20" t="s">
        <v>86</v>
      </c>
    </row>
    <row r="486" s="2" customFormat="1">
      <c r="A486" s="41"/>
      <c r="B486" s="42"/>
      <c r="C486" s="43"/>
      <c r="D486" s="239" t="s">
        <v>314</v>
      </c>
      <c r="E486" s="43"/>
      <c r="F486" s="240" t="s">
        <v>451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314</v>
      </c>
      <c r="AU486" s="20" t="s">
        <v>86</v>
      </c>
    </row>
    <row r="487" s="14" customFormat="1">
      <c r="A487" s="14"/>
      <c r="B487" s="251"/>
      <c r="C487" s="252"/>
      <c r="D487" s="228" t="s">
        <v>316</v>
      </c>
      <c r="E487" s="253" t="s">
        <v>279</v>
      </c>
      <c r="F487" s="254" t="s">
        <v>452</v>
      </c>
      <c r="G487" s="252"/>
      <c r="H487" s="255">
        <v>17.16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316</v>
      </c>
      <c r="AU487" s="261" t="s">
        <v>86</v>
      </c>
      <c r="AV487" s="14" t="s">
        <v>86</v>
      </c>
      <c r="AW487" s="14" t="s">
        <v>37</v>
      </c>
      <c r="AX487" s="14" t="s">
        <v>84</v>
      </c>
      <c r="AY487" s="261" t="s">
        <v>138</v>
      </c>
    </row>
    <row r="488" s="12" customFormat="1" ht="22.8" customHeight="1">
      <c r="A488" s="12"/>
      <c r="B488" s="199"/>
      <c r="C488" s="200"/>
      <c r="D488" s="201" t="s">
        <v>75</v>
      </c>
      <c r="E488" s="213" t="s">
        <v>460</v>
      </c>
      <c r="F488" s="213" t="s">
        <v>461</v>
      </c>
      <c r="G488" s="200"/>
      <c r="H488" s="200"/>
      <c r="I488" s="203"/>
      <c r="J488" s="214">
        <f>BK488</f>
        <v>0</v>
      </c>
      <c r="K488" s="200"/>
      <c r="L488" s="205"/>
      <c r="M488" s="206"/>
      <c r="N488" s="207"/>
      <c r="O488" s="207"/>
      <c r="P488" s="208">
        <f>SUM(P489:P491)</f>
        <v>0</v>
      </c>
      <c r="Q488" s="207"/>
      <c r="R488" s="208">
        <f>SUM(R489:R491)</f>
        <v>0</v>
      </c>
      <c r="S488" s="207"/>
      <c r="T488" s="209">
        <f>SUM(T489:T491)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0" t="s">
        <v>84</v>
      </c>
      <c r="AT488" s="211" t="s">
        <v>75</v>
      </c>
      <c r="AU488" s="211" t="s">
        <v>84</v>
      </c>
      <c r="AY488" s="210" t="s">
        <v>138</v>
      </c>
      <c r="BK488" s="212">
        <f>SUM(BK489:BK491)</f>
        <v>0</v>
      </c>
    </row>
    <row r="489" s="2" customFormat="1" ht="16.5" customHeight="1">
      <c r="A489" s="41"/>
      <c r="B489" s="42"/>
      <c r="C489" s="215" t="s">
        <v>957</v>
      </c>
      <c r="D489" s="215" t="s">
        <v>141</v>
      </c>
      <c r="E489" s="216" t="s">
        <v>463</v>
      </c>
      <c r="F489" s="217" t="s">
        <v>464</v>
      </c>
      <c r="G489" s="218" t="s">
        <v>274</v>
      </c>
      <c r="H489" s="219">
        <v>17.757000000000001</v>
      </c>
      <c r="I489" s="220"/>
      <c r="J489" s="221">
        <f>ROUND(I489*H489,2)</f>
        <v>0</v>
      </c>
      <c r="K489" s="217" t="s">
        <v>311</v>
      </c>
      <c r="L489" s="47"/>
      <c r="M489" s="222" t="s">
        <v>19</v>
      </c>
      <c r="N489" s="223" t="s">
        <v>47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137</v>
      </c>
      <c r="AT489" s="226" t="s">
        <v>141</v>
      </c>
      <c r="AU489" s="226" t="s">
        <v>86</v>
      </c>
      <c r="AY489" s="20" t="s">
        <v>138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84</v>
      </c>
      <c r="BK489" s="227">
        <f>ROUND(I489*H489,2)</f>
        <v>0</v>
      </c>
      <c r="BL489" s="20" t="s">
        <v>137</v>
      </c>
      <c r="BM489" s="226" t="s">
        <v>958</v>
      </c>
    </row>
    <row r="490" s="2" customFormat="1">
      <c r="A490" s="41"/>
      <c r="B490" s="42"/>
      <c r="C490" s="43"/>
      <c r="D490" s="228" t="s">
        <v>147</v>
      </c>
      <c r="E490" s="43"/>
      <c r="F490" s="229" t="s">
        <v>466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147</v>
      </c>
      <c r="AU490" s="20" t="s">
        <v>86</v>
      </c>
    </row>
    <row r="491" s="2" customFormat="1">
      <c r="A491" s="41"/>
      <c r="B491" s="42"/>
      <c r="C491" s="43"/>
      <c r="D491" s="239" t="s">
        <v>314</v>
      </c>
      <c r="E491" s="43"/>
      <c r="F491" s="240" t="s">
        <v>467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314</v>
      </c>
      <c r="AU491" s="20" t="s">
        <v>86</v>
      </c>
    </row>
    <row r="492" s="12" customFormat="1" ht="25.92" customHeight="1">
      <c r="A492" s="12"/>
      <c r="B492" s="199"/>
      <c r="C492" s="200"/>
      <c r="D492" s="201" t="s">
        <v>75</v>
      </c>
      <c r="E492" s="202" t="s">
        <v>468</v>
      </c>
      <c r="F492" s="202" t="s">
        <v>469</v>
      </c>
      <c r="G492" s="200"/>
      <c r="H492" s="200"/>
      <c r="I492" s="203"/>
      <c r="J492" s="204">
        <f>BK492</f>
        <v>0</v>
      </c>
      <c r="K492" s="200"/>
      <c r="L492" s="205"/>
      <c r="M492" s="206"/>
      <c r="N492" s="207"/>
      <c r="O492" s="207"/>
      <c r="P492" s="208">
        <f>P493+P521+P530+P550+P572+P638+P652</f>
        <v>0</v>
      </c>
      <c r="Q492" s="207"/>
      <c r="R492" s="208">
        <f>R493+R521+R530+R550+R572+R638+R652</f>
        <v>2.11877191</v>
      </c>
      <c r="S492" s="207"/>
      <c r="T492" s="209">
        <f>T493+T521+T530+T550+T572+T638+T652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0" t="s">
        <v>86</v>
      </c>
      <c r="AT492" s="211" t="s">
        <v>75</v>
      </c>
      <c r="AU492" s="211" t="s">
        <v>76</v>
      </c>
      <c r="AY492" s="210" t="s">
        <v>138</v>
      </c>
      <c r="BK492" s="212">
        <f>BK493+BK521+BK530+BK550+BK572+BK638+BK652</f>
        <v>0</v>
      </c>
    </row>
    <row r="493" s="12" customFormat="1" ht="22.8" customHeight="1">
      <c r="A493" s="12"/>
      <c r="B493" s="199"/>
      <c r="C493" s="200"/>
      <c r="D493" s="201" t="s">
        <v>75</v>
      </c>
      <c r="E493" s="213" t="s">
        <v>470</v>
      </c>
      <c r="F493" s="213" t="s">
        <v>471</v>
      </c>
      <c r="G493" s="200"/>
      <c r="H493" s="200"/>
      <c r="I493" s="203"/>
      <c r="J493" s="214">
        <f>BK493</f>
        <v>0</v>
      </c>
      <c r="K493" s="200"/>
      <c r="L493" s="205"/>
      <c r="M493" s="206"/>
      <c r="N493" s="207"/>
      <c r="O493" s="207"/>
      <c r="P493" s="208">
        <f>SUM(P494:P520)</f>
        <v>0</v>
      </c>
      <c r="Q493" s="207"/>
      <c r="R493" s="208">
        <f>SUM(R494:R520)</f>
        <v>0.54684840000000001</v>
      </c>
      <c r="S493" s="207"/>
      <c r="T493" s="209">
        <f>SUM(T494:T520)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0" t="s">
        <v>86</v>
      </c>
      <c r="AT493" s="211" t="s">
        <v>75</v>
      </c>
      <c r="AU493" s="211" t="s">
        <v>84</v>
      </c>
      <c r="AY493" s="210" t="s">
        <v>138</v>
      </c>
      <c r="BK493" s="212">
        <f>SUM(BK494:BK520)</f>
        <v>0</v>
      </c>
    </row>
    <row r="494" s="2" customFormat="1" ht="16.5" customHeight="1">
      <c r="A494" s="41"/>
      <c r="B494" s="42"/>
      <c r="C494" s="215" t="s">
        <v>959</v>
      </c>
      <c r="D494" s="215" t="s">
        <v>141</v>
      </c>
      <c r="E494" s="216" t="s">
        <v>473</v>
      </c>
      <c r="F494" s="217" t="s">
        <v>474</v>
      </c>
      <c r="G494" s="218" t="s">
        <v>264</v>
      </c>
      <c r="H494" s="219">
        <v>6.4500000000000002</v>
      </c>
      <c r="I494" s="220"/>
      <c r="J494" s="221">
        <f>ROUND(I494*H494,2)</f>
        <v>0</v>
      </c>
      <c r="K494" s="217" t="s">
        <v>311</v>
      </c>
      <c r="L494" s="47"/>
      <c r="M494" s="222" t="s">
        <v>19</v>
      </c>
      <c r="N494" s="223" t="s">
        <v>47</v>
      </c>
      <c r="O494" s="87"/>
      <c r="P494" s="224">
        <f>O494*H494</f>
        <v>0</v>
      </c>
      <c r="Q494" s="224">
        <v>0</v>
      </c>
      <c r="R494" s="224">
        <f>Q494*H494</f>
        <v>0</v>
      </c>
      <c r="S494" s="224">
        <v>0</v>
      </c>
      <c r="T494" s="225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6" t="s">
        <v>212</v>
      </c>
      <c r="AT494" s="226" t="s">
        <v>141</v>
      </c>
      <c r="AU494" s="226" t="s">
        <v>86</v>
      </c>
      <c r="AY494" s="20" t="s">
        <v>138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20" t="s">
        <v>84</v>
      </c>
      <c r="BK494" s="227">
        <f>ROUND(I494*H494,2)</f>
        <v>0</v>
      </c>
      <c r="BL494" s="20" t="s">
        <v>212</v>
      </c>
      <c r="BM494" s="226" t="s">
        <v>960</v>
      </c>
    </row>
    <row r="495" s="2" customFormat="1">
      <c r="A495" s="41"/>
      <c r="B495" s="42"/>
      <c r="C495" s="43"/>
      <c r="D495" s="228" t="s">
        <v>147</v>
      </c>
      <c r="E495" s="43"/>
      <c r="F495" s="229" t="s">
        <v>476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147</v>
      </c>
      <c r="AU495" s="20" t="s">
        <v>86</v>
      </c>
    </row>
    <row r="496" s="2" customFormat="1">
      <c r="A496" s="41"/>
      <c r="B496" s="42"/>
      <c r="C496" s="43"/>
      <c r="D496" s="239" t="s">
        <v>314</v>
      </c>
      <c r="E496" s="43"/>
      <c r="F496" s="240" t="s">
        <v>477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314</v>
      </c>
      <c r="AU496" s="20" t="s">
        <v>86</v>
      </c>
    </row>
    <row r="497" s="13" customFormat="1">
      <c r="A497" s="13"/>
      <c r="B497" s="241"/>
      <c r="C497" s="242"/>
      <c r="D497" s="228" t="s">
        <v>316</v>
      </c>
      <c r="E497" s="243" t="s">
        <v>19</v>
      </c>
      <c r="F497" s="244" t="s">
        <v>961</v>
      </c>
      <c r="G497" s="242"/>
      <c r="H497" s="243" t="s">
        <v>19</v>
      </c>
      <c r="I497" s="245"/>
      <c r="J497" s="242"/>
      <c r="K497" s="242"/>
      <c r="L497" s="246"/>
      <c r="M497" s="247"/>
      <c r="N497" s="248"/>
      <c r="O497" s="248"/>
      <c r="P497" s="248"/>
      <c r="Q497" s="248"/>
      <c r="R497" s="248"/>
      <c r="S497" s="248"/>
      <c r="T497" s="24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0" t="s">
        <v>316</v>
      </c>
      <c r="AU497" s="250" t="s">
        <v>86</v>
      </c>
      <c r="AV497" s="13" t="s">
        <v>84</v>
      </c>
      <c r="AW497" s="13" t="s">
        <v>37</v>
      </c>
      <c r="AX497" s="13" t="s">
        <v>76</v>
      </c>
      <c r="AY497" s="250" t="s">
        <v>138</v>
      </c>
    </row>
    <row r="498" s="14" customFormat="1">
      <c r="A498" s="14"/>
      <c r="B498" s="251"/>
      <c r="C498" s="252"/>
      <c r="D498" s="228" t="s">
        <v>316</v>
      </c>
      <c r="E498" s="253" t="s">
        <v>19</v>
      </c>
      <c r="F498" s="254" t="s">
        <v>962</v>
      </c>
      <c r="G498" s="252"/>
      <c r="H498" s="255">
        <v>6.4500000000000002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1" t="s">
        <v>316</v>
      </c>
      <c r="AU498" s="261" t="s">
        <v>86</v>
      </c>
      <c r="AV498" s="14" t="s">
        <v>86</v>
      </c>
      <c r="AW498" s="14" t="s">
        <v>37</v>
      </c>
      <c r="AX498" s="14" t="s">
        <v>84</v>
      </c>
      <c r="AY498" s="261" t="s">
        <v>138</v>
      </c>
    </row>
    <row r="499" s="2" customFormat="1" ht="16.5" customHeight="1">
      <c r="A499" s="41"/>
      <c r="B499" s="42"/>
      <c r="C499" s="215" t="s">
        <v>195</v>
      </c>
      <c r="D499" s="215" t="s">
        <v>141</v>
      </c>
      <c r="E499" s="216" t="s">
        <v>480</v>
      </c>
      <c r="F499" s="217" t="s">
        <v>481</v>
      </c>
      <c r="G499" s="218" t="s">
        <v>264</v>
      </c>
      <c r="H499" s="219">
        <v>68.817999999999998</v>
      </c>
      <c r="I499" s="220"/>
      <c r="J499" s="221">
        <f>ROUND(I499*H499,2)</f>
        <v>0</v>
      </c>
      <c r="K499" s="217" t="s">
        <v>311</v>
      </c>
      <c r="L499" s="47"/>
      <c r="M499" s="222" t="s">
        <v>19</v>
      </c>
      <c r="N499" s="223" t="s">
        <v>47</v>
      </c>
      <c r="O499" s="87"/>
      <c r="P499" s="224">
        <f>O499*H499</f>
        <v>0</v>
      </c>
      <c r="Q499" s="224">
        <v>0.0060000000000000001</v>
      </c>
      <c r="R499" s="224">
        <f>Q499*H499</f>
        <v>0.412908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212</v>
      </c>
      <c r="AT499" s="226" t="s">
        <v>141</v>
      </c>
      <c r="AU499" s="226" t="s">
        <v>86</v>
      </c>
      <c r="AY499" s="20" t="s">
        <v>138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84</v>
      </c>
      <c r="BK499" s="227">
        <f>ROUND(I499*H499,2)</f>
        <v>0</v>
      </c>
      <c r="BL499" s="20" t="s">
        <v>212</v>
      </c>
      <c r="BM499" s="226" t="s">
        <v>963</v>
      </c>
    </row>
    <row r="500" s="2" customFormat="1">
      <c r="A500" s="41"/>
      <c r="B500" s="42"/>
      <c r="C500" s="43"/>
      <c r="D500" s="228" t="s">
        <v>147</v>
      </c>
      <c r="E500" s="43"/>
      <c r="F500" s="229" t="s">
        <v>483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147</v>
      </c>
      <c r="AU500" s="20" t="s">
        <v>86</v>
      </c>
    </row>
    <row r="501" s="2" customFormat="1">
      <c r="A501" s="41"/>
      <c r="B501" s="42"/>
      <c r="C501" s="43"/>
      <c r="D501" s="239" t="s">
        <v>314</v>
      </c>
      <c r="E501" s="43"/>
      <c r="F501" s="240" t="s">
        <v>484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314</v>
      </c>
      <c r="AU501" s="20" t="s">
        <v>86</v>
      </c>
    </row>
    <row r="502" s="13" customFormat="1">
      <c r="A502" s="13"/>
      <c r="B502" s="241"/>
      <c r="C502" s="242"/>
      <c r="D502" s="228" t="s">
        <v>316</v>
      </c>
      <c r="E502" s="243" t="s">
        <v>19</v>
      </c>
      <c r="F502" s="244" t="s">
        <v>961</v>
      </c>
      <c r="G502" s="242"/>
      <c r="H502" s="243" t="s">
        <v>19</v>
      </c>
      <c r="I502" s="245"/>
      <c r="J502" s="242"/>
      <c r="K502" s="242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316</v>
      </c>
      <c r="AU502" s="250" t="s">
        <v>86</v>
      </c>
      <c r="AV502" s="13" t="s">
        <v>84</v>
      </c>
      <c r="AW502" s="13" t="s">
        <v>37</v>
      </c>
      <c r="AX502" s="13" t="s">
        <v>76</v>
      </c>
      <c r="AY502" s="250" t="s">
        <v>138</v>
      </c>
    </row>
    <row r="503" s="14" customFormat="1">
      <c r="A503" s="14"/>
      <c r="B503" s="251"/>
      <c r="C503" s="252"/>
      <c r="D503" s="228" t="s">
        <v>316</v>
      </c>
      <c r="E503" s="253" t="s">
        <v>19</v>
      </c>
      <c r="F503" s="254" t="s">
        <v>964</v>
      </c>
      <c r="G503" s="252"/>
      <c r="H503" s="255">
        <v>53.079999999999998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316</v>
      </c>
      <c r="AU503" s="261" t="s">
        <v>86</v>
      </c>
      <c r="AV503" s="14" t="s">
        <v>86</v>
      </c>
      <c r="AW503" s="14" t="s">
        <v>37</v>
      </c>
      <c r="AX503" s="14" t="s">
        <v>76</v>
      </c>
      <c r="AY503" s="261" t="s">
        <v>138</v>
      </c>
    </row>
    <row r="504" s="14" customFormat="1">
      <c r="A504" s="14"/>
      <c r="B504" s="251"/>
      <c r="C504" s="252"/>
      <c r="D504" s="228" t="s">
        <v>316</v>
      </c>
      <c r="E504" s="253" t="s">
        <v>19</v>
      </c>
      <c r="F504" s="254" t="s">
        <v>965</v>
      </c>
      <c r="G504" s="252"/>
      <c r="H504" s="255">
        <v>15.738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316</v>
      </c>
      <c r="AU504" s="261" t="s">
        <v>86</v>
      </c>
      <c r="AV504" s="14" t="s">
        <v>86</v>
      </c>
      <c r="AW504" s="14" t="s">
        <v>37</v>
      </c>
      <c r="AX504" s="14" t="s">
        <v>76</v>
      </c>
      <c r="AY504" s="261" t="s">
        <v>138</v>
      </c>
    </row>
    <row r="505" s="15" customFormat="1">
      <c r="A505" s="15"/>
      <c r="B505" s="262"/>
      <c r="C505" s="263"/>
      <c r="D505" s="228" t="s">
        <v>316</v>
      </c>
      <c r="E505" s="264" t="s">
        <v>270</v>
      </c>
      <c r="F505" s="265" t="s">
        <v>320</v>
      </c>
      <c r="G505" s="263"/>
      <c r="H505" s="266">
        <v>68.817999999999998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2" t="s">
        <v>316</v>
      </c>
      <c r="AU505" s="272" t="s">
        <v>86</v>
      </c>
      <c r="AV505" s="15" t="s">
        <v>137</v>
      </c>
      <c r="AW505" s="15" t="s">
        <v>37</v>
      </c>
      <c r="AX505" s="15" t="s">
        <v>84</v>
      </c>
      <c r="AY505" s="272" t="s">
        <v>138</v>
      </c>
    </row>
    <row r="506" s="2" customFormat="1" ht="16.5" customHeight="1">
      <c r="A506" s="41"/>
      <c r="B506" s="42"/>
      <c r="C506" s="273" t="s">
        <v>966</v>
      </c>
      <c r="D506" s="273" t="s">
        <v>488</v>
      </c>
      <c r="E506" s="274" t="s">
        <v>489</v>
      </c>
      <c r="F506" s="275" t="s">
        <v>490</v>
      </c>
      <c r="G506" s="276" t="s">
        <v>264</v>
      </c>
      <c r="H506" s="277">
        <v>23.297000000000001</v>
      </c>
      <c r="I506" s="278"/>
      <c r="J506" s="279">
        <f>ROUND(I506*H506,2)</f>
        <v>0</v>
      </c>
      <c r="K506" s="275" t="s">
        <v>311</v>
      </c>
      <c r="L506" s="280"/>
      <c r="M506" s="281" t="s">
        <v>19</v>
      </c>
      <c r="N506" s="282" t="s">
        <v>47</v>
      </c>
      <c r="O506" s="87"/>
      <c r="P506" s="224">
        <f>O506*H506</f>
        <v>0</v>
      </c>
      <c r="Q506" s="224">
        <v>0.0023999999999999998</v>
      </c>
      <c r="R506" s="224">
        <f>Q506*H506</f>
        <v>0.055912799999999999</v>
      </c>
      <c r="S506" s="224">
        <v>0</v>
      </c>
      <c r="T506" s="225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6" t="s">
        <v>491</v>
      </c>
      <c r="AT506" s="226" t="s">
        <v>488</v>
      </c>
      <c r="AU506" s="226" t="s">
        <v>86</v>
      </c>
      <c r="AY506" s="20" t="s">
        <v>138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20" t="s">
        <v>84</v>
      </c>
      <c r="BK506" s="227">
        <f>ROUND(I506*H506,2)</f>
        <v>0</v>
      </c>
      <c r="BL506" s="20" t="s">
        <v>212</v>
      </c>
      <c r="BM506" s="226" t="s">
        <v>967</v>
      </c>
    </row>
    <row r="507" s="2" customFormat="1">
      <c r="A507" s="41"/>
      <c r="B507" s="42"/>
      <c r="C507" s="43"/>
      <c r="D507" s="228" t="s">
        <v>147</v>
      </c>
      <c r="E507" s="43"/>
      <c r="F507" s="229" t="s">
        <v>490</v>
      </c>
      <c r="G507" s="43"/>
      <c r="H507" s="43"/>
      <c r="I507" s="230"/>
      <c r="J507" s="43"/>
      <c r="K507" s="43"/>
      <c r="L507" s="47"/>
      <c r="M507" s="231"/>
      <c r="N507" s="232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147</v>
      </c>
      <c r="AU507" s="20" t="s">
        <v>86</v>
      </c>
    </row>
    <row r="508" s="13" customFormat="1">
      <c r="A508" s="13"/>
      <c r="B508" s="241"/>
      <c r="C508" s="242"/>
      <c r="D508" s="228" t="s">
        <v>316</v>
      </c>
      <c r="E508" s="243" t="s">
        <v>19</v>
      </c>
      <c r="F508" s="244" t="s">
        <v>968</v>
      </c>
      <c r="G508" s="242"/>
      <c r="H508" s="243" t="s">
        <v>19</v>
      </c>
      <c r="I508" s="245"/>
      <c r="J508" s="242"/>
      <c r="K508" s="242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316</v>
      </c>
      <c r="AU508" s="250" t="s">
        <v>86</v>
      </c>
      <c r="AV508" s="13" t="s">
        <v>84</v>
      </c>
      <c r="AW508" s="13" t="s">
        <v>37</v>
      </c>
      <c r="AX508" s="13" t="s">
        <v>76</v>
      </c>
      <c r="AY508" s="250" t="s">
        <v>138</v>
      </c>
    </row>
    <row r="509" s="14" customFormat="1">
      <c r="A509" s="14"/>
      <c r="B509" s="251"/>
      <c r="C509" s="252"/>
      <c r="D509" s="228" t="s">
        <v>316</v>
      </c>
      <c r="E509" s="253" t="s">
        <v>19</v>
      </c>
      <c r="F509" s="254" t="s">
        <v>969</v>
      </c>
      <c r="G509" s="252"/>
      <c r="H509" s="255">
        <v>15.738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316</v>
      </c>
      <c r="AU509" s="261" t="s">
        <v>86</v>
      </c>
      <c r="AV509" s="14" t="s">
        <v>86</v>
      </c>
      <c r="AW509" s="14" t="s">
        <v>37</v>
      </c>
      <c r="AX509" s="14" t="s">
        <v>76</v>
      </c>
      <c r="AY509" s="261" t="s">
        <v>138</v>
      </c>
    </row>
    <row r="510" s="14" customFormat="1">
      <c r="A510" s="14"/>
      <c r="B510" s="251"/>
      <c r="C510" s="252"/>
      <c r="D510" s="228" t="s">
        <v>316</v>
      </c>
      <c r="E510" s="253" t="s">
        <v>19</v>
      </c>
      <c r="F510" s="254" t="s">
        <v>970</v>
      </c>
      <c r="G510" s="252"/>
      <c r="H510" s="255">
        <v>6.4500000000000002</v>
      </c>
      <c r="I510" s="256"/>
      <c r="J510" s="252"/>
      <c r="K510" s="252"/>
      <c r="L510" s="257"/>
      <c r="M510" s="258"/>
      <c r="N510" s="259"/>
      <c r="O510" s="259"/>
      <c r="P510" s="259"/>
      <c r="Q510" s="259"/>
      <c r="R510" s="259"/>
      <c r="S510" s="259"/>
      <c r="T510" s="26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1" t="s">
        <v>316</v>
      </c>
      <c r="AU510" s="261" t="s">
        <v>86</v>
      </c>
      <c r="AV510" s="14" t="s">
        <v>86</v>
      </c>
      <c r="AW510" s="14" t="s">
        <v>37</v>
      </c>
      <c r="AX510" s="14" t="s">
        <v>76</v>
      </c>
      <c r="AY510" s="261" t="s">
        <v>138</v>
      </c>
    </row>
    <row r="511" s="15" customFormat="1">
      <c r="A511" s="15"/>
      <c r="B511" s="262"/>
      <c r="C511" s="263"/>
      <c r="D511" s="228" t="s">
        <v>316</v>
      </c>
      <c r="E511" s="264" t="s">
        <v>19</v>
      </c>
      <c r="F511" s="265" t="s">
        <v>320</v>
      </c>
      <c r="G511" s="263"/>
      <c r="H511" s="266">
        <v>22.187999999999999</v>
      </c>
      <c r="I511" s="267"/>
      <c r="J511" s="263"/>
      <c r="K511" s="263"/>
      <c r="L511" s="268"/>
      <c r="M511" s="269"/>
      <c r="N511" s="270"/>
      <c r="O511" s="270"/>
      <c r="P511" s="270"/>
      <c r="Q511" s="270"/>
      <c r="R511" s="270"/>
      <c r="S511" s="270"/>
      <c r="T511" s="271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2" t="s">
        <v>316</v>
      </c>
      <c r="AU511" s="272" t="s">
        <v>86</v>
      </c>
      <c r="AV511" s="15" t="s">
        <v>137</v>
      </c>
      <c r="AW511" s="15" t="s">
        <v>37</v>
      </c>
      <c r="AX511" s="15" t="s">
        <v>84</v>
      </c>
      <c r="AY511" s="272" t="s">
        <v>138</v>
      </c>
    </row>
    <row r="512" s="14" customFormat="1">
      <c r="A512" s="14"/>
      <c r="B512" s="251"/>
      <c r="C512" s="252"/>
      <c r="D512" s="228" t="s">
        <v>316</v>
      </c>
      <c r="E512" s="252"/>
      <c r="F512" s="254" t="s">
        <v>971</v>
      </c>
      <c r="G512" s="252"/>
      <c r="H512" s="255">
        <v>23.297000000000001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316</v>
      </c>
      <c r="AU512" s="261" t="s">
        <v>86</v>
      </c>
      <c r="AV512" s="14" t="s">
        <v>86</v>
      </c>
      <c r="AW512" s="14" t="s">
        <v>4</v>
      </c>
      <c r="AX512" s="14" t="s">
        <v>84</v>
      </c>
      <c r="AY512" s="261" t="s">
        <v>138</v>
      </c>
    </row>
    <row r="513" s="2" customFormat="1" ht="16.5" customHeight="1">
      <c r="A513" s="41"/>
      <c r="B513" s="42"/>
      <c r="C513" s="273" t="s">
        <v>972</v>
      </c>
      <c r="D513" s="273" t="s">
        <v>488</v>
      </c>
      <c r="E513" s="274" t="s">
        <v>496</v>
      </c>
      <c r="F513" s="275" t="s">
        <v>497</v>
      </c>
      <c r="G513" s="276" t="s">
        <v>264</v>
      </c>
      <c r="H513" s="277">
        <v>55.734000000000002</v>
      </c>
      <c r="I513" s="278"/>
      <c r="J513" s="279">
        <f>ROUND(I513*H513,2)</f>
        <v>0</v>
      </c>
      <c r="K513" s="275" t="s">
        <v>311</v>
      </c>
      <c r="L513" s="280"/>
      <c r="M513" s="281" t="s">
        <v>19</v>
      </c>
      <c r="N513" s="282" t="s">
        <v>47</v>
      </c>
      <c r="O513" s="87"/>
      <c r="P513" s="224">
        <f>O513*H513</f>
        <v>0</v>
      </c>
      <c r="Q513" s="224">
        <v>0.0014</v>
      </c>
      <c r="R513" s="224">
        <f>Q513*H513</f>
        <v>0.078027600000000003</v>
      </c>
      <c r="S513" s="224">
        <v>0</v>
      </c>
      <c r="T513" s="225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491</v>
      </c>
      <c r="AT513" s="226" t="s">
        <v>488</v>
      </c>
      <c r="AU513" s="226" t="s">
        <v>86</v>
      </c>
      <c r="AY513" s="20" t="s">
        <v>138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84</v>
      </c>
      <c r="BK513" s="227">
        <f>ROUND(I513*H513,2)</f>
        <v>0</v>
      </c>
      <c r="BL513" s="20" t="s">
        <v>212</v>
      </c>
      <c r="BM513" s="226" t="s">
        <v>973</v>
      </c>
    </row>
    <row r="514" s="2" customFormat="1">
      <c r="A514" s="41"/>
      <c r="B514" s="42"/>
      <c r="C514" s="43"/>
      <c r="D514" s="228" t="s">
        <v>147</v>
      </c>
      <c r="E514" s="43"/>
      <c r="F514" s="229" t="s">
        <v>497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147</v>
      </c>
      <c r="AU514" s="20" t="s">
        <v>86</v>
      </c>
    </row>
    <row r="515" s="13" customFormat="1">
      <c r="A515" s="13"/>
      <c r="B515" s="241"/>
      <c r="C515" s="242"/>
      <c r="D515" s="228" t="s">
        <v>316</v>
      </c>
      <c r="E515" s="243" t="s">
        <v>19</v>
      </c>
      <c r="F515" s="244" t="s">
        <v>961</v>
      </c>
      <c r="G515" s="242"/>
      <c r="H515" s="243" t="s">
        <v>19</v>
      </c>
      <c r="I515" s="245"/>
      <c r="J515" s="242"/>
      <c r="K515" s="242"/>
      <c r="L515" s="246"/>
      <c r="M515" s="247"/>
      <c r="N515" s="248"/>
      <c r="O515" s="248"/>
      <c r="P515" s="248"/>
      <c r="Q515" s="248"/>
      <c r="R515" s="248"/>
      <c r="S515" s="248"/>
      <c r="T515" s="24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0" t="s">
        <v>316</v>
      </c>
      <c r="AU515" s="250" t="s">
        <v>86</v>
      </c>
      <c r="AV515" s="13" t="s">
        <v>84</v>
      </c>
      <c r="AW515" s="13" t="s">
        <v>37</v>
      </c>
      <c r="AX515" s="13" t="s">
        <v>76</v>
      </c>
      <c r="AY515" s="250" t="s">
        <v>138</v>
      </c>
    </row>
    <row r="516" s="14" customFormat="1">
      <c r="A516" s="14"/>
      <c r="B516" s="251"/>
      <c r="C516" s="252"/>
      <c r="D516" s="228" t="s">
        <v>316</v>
      </c>
      <c r="E516" s="253" t="s">
        <v>19</v>
      </c>
      <c r="F516" s="254" t="s">
        <v>964</v>
      </c>
      <c r="G516" s="252"/>
      <c r="H516" s="255">
        <v>53.079999999999998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316</v>
      </c>
      <c r="AU516" s="261" t="s">
        <v>86</v>
      </c>
      <c r="AV516" s="14" t="s">
        <v>86</v>
      </c>
      <c r="AW516" s="14" t="s">
        <v>37</v>
      </c>
      <c r="AX516" s="14" t="s">
        <v>84</v>
      </c>
      <c r="AY516" s="261" t="s">
        <v>138</v>
      </c>
    </row>
    <row r="517" s="14" customFormat="1">
      <c r="A517" s="14"/>
      <c r="B517" s="251"/>
      <c r="C517" s="252"/>
      <c r="D517" s="228" t="s">
        <v>316</v>
      </c>
      <c r="E517" s="252"/>
      <c r="F517" s="254" t="s">
        <v>974</v>
      </c>
      <c r="G517" s="252"/>
      <c r="H517" s="255">
        <v>55.734000000000002</v>
      </c>
      <c r="I517" s="256"/>
      <c r="J517" s="252"/>
      <c r="K517" s="252"/>
      <c r="L517" s="257"/>
      <c r="M517" s="258"/>
      <c r="N517" s="259"/>
      <c r="O517" s="259"/>
      <c r="P517" s="259"/>
      <c r="Q517" s="259"/>
      <c r="R517" s="259"/>
      <c r="S517" s="259"/>
      <c r="T517" s="26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1" t="s">
        <v>316</v>
      </c>
      <c r="AU517" s="261" t="s">
        <v>86</v>
      </c>
      <c r="AV517" s="14" t="s">
        <v>86</v>
      </c>
      <c r="AW517" s="14" t="s">
        <v>4</v>
      </c>
      <c r="AX517" s="14" t="s">
        <v>84</v>
      </c>
      <c r="AY517" s="261" t="s">
        <v>138</v>
      </c>
    </row>
    <row r="518" s="2" customFormat="1" ht="16.5" customHeight="1">
      <c r="A518" s="41"/>
      <c r="B518" s="42"/>
      <c r="C518" s="215" t="s">
        <v>975</v>
      </c>
      <c r="D518" s="215" t="s">
        <v>141</v>
      </c>
      <c r="E518" s="216" t="s">
        <v>501</v>
      </c>
      <c r="F518" s="217" t="s">
        <v>502</v>
      </c>
      <c r="G518" s="218" t="s">
        <v>274</v>
      </c>
      <c r="H518" s="219">
        <v>0.54700000000000004</v>
      </c>
      <c r="I518" s="220"/>
      <c r="J518" s="221">
        <f>ROUND(I518*H518,2)</f>
        <v>0</v>
      </c>
      <c r="K518" s="217" t="s">
        <v>311</v>
      </c>
      <c r="L518" s="47"/>
      <c r="M518" s="222" t="s">
        <v>19</v>
      </c>
      <c r="N518" s="223" t="s">
        <v>47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212</v>
      </c>
      <c r="AT518" s="226" t="s">
        <v>141</v>
      </c>
      <c r="AU518" s="226" t="s">
        <v>86</v>
      </c>
      <c r="AY518" s="20" t="s">
        <v>138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84</v>
      </c>
      <c r="BK518" s="227">
        <f>ROUND(I518*H518,2)</f>
        <v>0</v>
      </c>
      <c r="BL518" s="20" t="s">
        <v>212</v>
      </c>
      <c r="BM518" s="226" t="s">
        <v>976</v>
      </c>
    </row>
    <row r="519" s="2" customFormat="1">
      <c r="A519" s="41"/>
      <c r="B519" s="42"/>
      <c r="C519" s="43"/>
      <c r="D519" s="228" t="s">
        <v>147</v>
      </c>
      <c r="E519" s="43"/>
      <c r="F519" s="229" t="s">
        <v>504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147</v>
      </c>
      <c r="AU519" s="20" t="s">
        <v>86</v>
      </c>
    </row>
    <row r="520" s="2" customFormat="1">
      <c r="A520" s="41"/>
      <c r="B520" s="42"/>
      <c r="C520" s="43"/>
      <c r="D520" s="239" t="s">
        <v>314</v>
      </c>
      <c r="E520" s="43"/>
      <c r="F520" s="240" t="s">
        <v>505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314</v>
      </c>
      <c r="AU520" s="20" t="s">
        <v>86</v>
      </c>
    </row>
    <row r="521" s="12" customFormat="1" ht="22.8" customHeight="1">
      <c r="A521" s="12"/>
      <c r="B521" s="199"/>
      <c r="C521" s="200"/>
      <c r="D521" s="201" t="s">
        <v>75</v>
      </c>
      <c r="E521" s="213" t="s">
        <v>977</v>
      </c>
      <c r="F521" s="213" t="s">
        <v>978</v>
      </c>
      <c r="G521" s="200"/>
      <c r="H521" s="200"/>
      <c r="I521" s="203"/>
      <c r="J521" s="214">
        <f>BK521</f>
        <v>0</v>
      </c>
      <c r="K521" s="200"/>
      <c r="L521" s="205"/>
      <c r="M521" s="206"/>
      <c r="N521" s="207"/>
      <c r="O521" s="207"/>
      <c r="P521" s="208">
        <f>SUM(P522:P529)</f>
        <v>0</v>
      </c>
      <c r="Q521" s="207"/>
      <c r="R521" s="208">
        <f>SUM(R522:R529)</f>
        <v>0.018239999999999999</v>
      </c>
      <c r="S521" s="207"/>
      <c r="T521" s="209">
        <f>SUM(T522:T529)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10" t="s">
        <v>86</v>
      </c>
      <c r="AT521" s="211" t="s">
        <v>75</v>
      </c>
      <c r="AU521" s="211" t="s">
        <v>84</v>
      </c>
      <c r="AY521" s="210" t="s">
        <v>138</v>
      </c>
      <c r="BK521" s="212">
        <f>SUM(BK522:BK529)</f>
        <v>0</v>
      </c>
    </row>
    <row r="522" s="2" customFormat="1" ht="16.5" customHeight="1">
      <c r="A522" s="41"/>
      <c r="B522" s="42"/>
      <c r="C522" s="215" t="s">
        <v>536</v>
      </c>
      <c r="D522" s="215" t="s">
        <v>141</v>
      </c>
      <c r="E522" s="216" t="s">
        <v>979</v>
      </c>
      <c r="F522" s="217" t="s">
        <v>980</v>
      </c>
      <c r="G522" s="218" t="s">
        <v>295</v>
      </c>
      <c r="H522" s="219">
        <v>6</v>
      </c>
      <c r="I522" s="220"/>
      <c r="J522" s="221">
        <f>ROUND(I522*H522,2)</f>
        <v>0</v>
      </c>
      <c r="K522" s="217" t="s">
        <v>311</v>
      </c>
      <c r="L522" s="47"/>
      <c r="M522" s="222" t="s">
        <v>19</v>
      </c>
      <c r="N522" s="223" t="s">
        <v>47</v>
      </c>
      <c r="O522" s="87"/>
      <c r="P522" s="224">
        <f>O522*H522</f>
        <v>0</v>
      </c>
      <c r="Q522" s="224">
        <v>0.0030400000000000002</v>
      </c>
      <c r="R522" s="224">
        <f>Q522*H522</f>
        <v>0.018239999999999999</v>
      </c>
      <c r="S522" s="224">
        <v>0</v>
      </c>
      <c r="T522" s="225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6" t="s">
        <v>212</v>
      </c>
      <c r="AT522" s="226" t="s">
        <v>141</v>
      </c>
      <c r="AU522" s="226" t="s">
        <v>86</v>
      </c>
      <c r="AY522" s="20" t="s">
        <v>138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20" t="s">
        <v>84</v>
      </c>
      <c r="BK522" s="227">
        <f>ROUND(I522*H522,2)</f>
        <v>0</v>
      </c>
      <c r="BL522" s="20" t="s">
        <v>212</v>
      </c>
      <c r="BM522" s="226" t="s">
        <v>981</v>
      </c>
    </row>
    <row r="523" s="2" customFormat="1">
      <c r="A523" s="41"/>
      <c r="B523" s="42"/>
      <c r="C523" s="43"/>
      <c r="D523" s="228" t="s">
        <v>147</v>
      </c>
      <c r="E523" s="43"/>
      <c r="F523" s="229" t="s">
        <v>982</v>
      </c>
      <c r="G523" s="43"/>
      <c r="H523" s="43"/>
      <c r="I523" s="230"/>
      <c r="J523" s="43"/>
      <c r="K523" s="43"/>
      <c r="L523" s="47"/>
      <c r="M523" s="231"/>
      <c r="N523" s="232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147</v>
      </c>
      <c r="AU523" s="20" t="s">
        <v>86</v>
      </c>
    </row>
    <row r="524" s="2" customFormat="1">
      <c r="A524" s="41"/>
      <c r="B524" s="42"/>
      <c r="C524" s="43"/>
      <c r="D524" s="239" t="s">
        <v>314</v>
      </c>
      <c r="E524" s="43"/>
      <c r="F524" s="240" t="s">
        <v>983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314</v>
      </c>
      <c r="AU524" s="20" t="s">
        <v>86</v>
      </c>
    </row>
    <row r="525" s="13" customFormat="1">
      <c r="A525" s="13"/>
      <c r="B525" s="241"/>
      <c r="C525" s="242"/>
      <c r="D525" s="228" t="s">
        <v>316</v>
      </c>
      <c r="E525" s="243" t="s">
        <v>19</v>
      </c>
      <c r="F525" s="244" t="s">
        <v>984</v>
      </c>
      <c r="G525" s="242"/>
      <c r="H525" s="243" t="s">
        <v>19</v>
      </c>
      <c r="I525" s="245"/>
      <c r="J525" s="242"/>
      <c r="K525" s="242"/>
      <c r="L525" s="246"/>
      <c r="M525" s="247"/>
      <c r="N525" s="248"/>
      <c r="O525" s="248"/>
      <c r="P525" s="248"/>
      <c r="Q525" s="248"/>
      <c r="R525" s="248"/>
      <c r="S525" s="248"/>
      <c r="T525" s="24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0" t="s">
        <v>316</v>
      </c>
      <c r="AU525" s="250" t="s">
        <v>86</v>
      </c>
      <c r="AV525" s="13" t="s">
        <v>84</v>
      </c>
      <c r="AW525" s="13" t="s">
        <v>37</v>
      </c>
      <c r="AX525" s="13" t="s">
        <v>76</v>
      </c>
      <c r="AY525" s="250" t="s">
        <v>138</v>
      </c>
    </row>
    <row r="526" s="14" customFormat="1">
      <c r="A526" s="14"/>
      <c r="B526" s="251"/>
      <c r="C526" s="252"/>
      <c r="D526" s="228" t="s">
        <v>316</v>
      </c>
      <c r="E526" s="253" t="s">
        <v>19</v>
      </c>
      <c r="F526" s="254" t="s">
        <v>985</v>
      </c>
      <c r="G526" s="252"/>
      <c r="H526" s="255">
        <v>6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316</v>
      </c>
      <c r="AU526" s="261" t="s">
        <v>86</v>
      </c>
      <c r="AV526" s="14" t="s">
        <v>86</v>
      </c>
      <c r="AW526" s="14" t="s">
        <v>37</v>
      </c>
      <c r="AX526" s="14" t="s">
        <v>84</v>
      </c>
      <c r="AY526" s="261" t="s">
        <v>138</v>
      </c>
    </row>
    <row r="527" s="2" customFormat="1" ht="16.5" customHeight="1">
      <c r="A527" s="41"/>
      <c r="B527" s="42"/>
      <c r="C527" s="215" t="s">
        <v>986</v>
      </c>
      <c r="D527" s="215" t="s">
        <v>141</v>
      </c>
      <c r="E527" s="216" t="s">
        <v>987</v>
      </c>
      <c r="F527" s="217" t="s">
        <v>988</v>
      </c>
      <c r="G527" s="218" t="s">
        <v>274</v>
      </c>
      <c r="H527" s="219">
        <v>0.017999999999999999</v>
      </c>
      <c r="I527" s="220"/>
      <c r="J527" s="221">
        <f>ROUND(I527*H527,2)</f>
        <v>0</v>
      </c>
      <c r="K527" s="217" t="s">
        <v>311</v>
      </c>
      <c r="L527" s="47"/>
      <c r="M527" s="222" t="s">
        <v>19</v>
      </c>
      <c r="N527" s="223" t="s">
        <v>47</v>
      </c>
      <c r="O527" s="87"/>
      <c r="P527" s="224">
        <f>O527*H527</f>
        <v>0</v>
      </c>
      <c r="Q527" s="224">
        <v>0</v>
      </c>
      <c r="R527" s="224">
        <f>Q527*H527</f>
        <v>0</v>
      </c>
      <c r="S527" s="224">
        <v>0</v>
      </c>
      <c r="T527" s="225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6" t="s">
        <v>212</v>
      </c>
      <c r="AT527" s="226" t="s">
        <v>141</v>
      </c>
      <c r="AU527" s="226" t="s">
        <v>86</v>
      </c>
      <c r="AY527" s="20" t="s">
        <v>138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20" t="s">
        <v>84</v>
      </c>
      <c r="BK527" s="227">
        <f>ROUND(I527*H527,2)</f>
        <v>0</v>
      </c>
      <c r="BL527" s="20" t="s">
        <v>212</v>
      </c>
      <c r="BM527" s="226" t="s">
        <v>989</v>
      </c>
    </row>
    <row r="528" s="2" customFormat="1">
      <c r="A528" s="41"/>
      <c r="B528" s="42"/>
      <c r="C528" s="43"/>
      <c r="D528" s="228" t="s">
        <v>147</v>
      </c>
      <c r="E528" s="43"/>
      <c r="F528" s="229" t="s">
        <v>990</v>
      </c>
      <c r="G528" s="43"/>
      <c r="H528" s="43"/>
      <c r="I528" s="230"/>
      <c r="J528" s="43"/>
      <c r="K528" s="43"/>
      <c r="L528" s="47"/>
      <c r="M528" s="231"/>
      <c r="N528" s="232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147</v>
      </c>
      <c r="AU528" s="20" t="s">
        <v>86</v>
      </c>
    </row>
    <row r="529" s="2" customFormat="1">
      <c r="A529" s="41"/>
      <c r="B529" s="42"/>
      <c r="C529" s="43"/>
      <c r="D529" s="239" t="s">
        <v>314</v>
      </c>
      <c r="E529" s="43"/>
      <c r="F529" s="240" t="s">
        <v>991</v>
      </c>
      <c r="G529" s="43"/>
      <c r="H529" s="43"/>
      <c r="I529" s="230"/>
      <c r="J529" s="43"/>
      <c r="K529" s="43"/>
      <c r="L529" s="47"/>
      <c r="M529" s="231"/>
      <c r="N529" s="232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314</v>
      </c>
      <c r="AU529" s="20" t="s">
        <v>86</v>
      </c>
    </row>
    <row r="530" s="12" customFormat="1" ht="22.8" customHeight="1">
      <c r="A530" s="12"/>
      <c r="B530" s="199"/>
      <c r="C530" s="200"/>
      <c r="D530" s="201" t="s">
        <v>75</v>
      </c>
      <c r="E530" s="213" t="s">
        <v>992</v>
      </c>
      <c r="F530" s="213" t="s">
        <v>993</v>
      </c>
      <c r="G530" s="200"/>
      <c r="H530" s="200"/>
      <c r="I530" s="203"/>
      <c r="J530" s="214">
        <f>BK530</f>
        <v>0</v>
      </c>
      <c r="K530" s="200"/>
      <c r="L530" s="205"/>
      <c r="M530" s="206"/>
      <c r="N530" s="207"/>
      <c r="O530" s="207"/>
      <c r="P530" s="208">
        <f>SUM(P531:P549)</f>
        <v>0</v>
      </c>
      <c r="Q530" s="207"/>
      <c r="R530" s="208">
        <f>SUM(R531:R549)</f>
        <v>0.084890009999999988</v>
      </c>
      <c r="S530" s="207"/>
      <c r="T530" s="209">
        <f>SUM(T531:T549)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0" t="s">
        <v>86</v>
      </c>
      <c r="AT530" s="211" t="s">
        <v>75</v>
      </c>
      <c r="AU530" s="211" t="s">
        <v>84</v>
      </c>
      <c r="AY530" s="210" t="s">
        <v>138</v>
      </c>
      <c r="BK530" s="212">
        <f>SUM(BK531:BK549)</f>
        <v>0</v>
      </c>
    </row>
    <row r="531" s="2" customFormat="1" ht="16.5" customHeight="1">
      <c r="A531" s="41"/>
      <c r="B531" s="42"/>
      <c r="C531" s="215" t="s">
        <v>994</v>
      </c>
      <c r="D531" s="215" t="s">
        <v>141</v>
      </c>
      <c r="E531" s="216" t="s">
        <v>995</v>
      </c>
      <c r="F531" s="217" t="s">
        <v>996</v>
      </c>
      <c r="G531" s="218" t="s">
        <v>295</v>
      </c>
      <c r="H531" s="219">
        <v>117.17</v>
      </c>
      <c r="I531" s="220"/>
      <c r="J531" s="221">
        <f>ROUND(I531*H531,2)</f>
        <v>0</v>
      </c>
      <c r="K531" s="217" t="s">
        <v>311</v>
      </c>
      <c r="L531" s="47"/>
      <c r="M531" s="222" t="s">
        <v>19</v>
      </c>
      <c r="N531" s="223" t="s">
        <v>47</v>
      </c>
      <c r="O531" s="87"/>
      <c r="P531" s="224">
        <f>O531*H531</f>
        <v>0</v>
      </c>
      <c r="Q531" s="224">
        <v>0</v>
      </c>
      <c r="R531" s="224">
        <f>Q531*H531</f>
        <v>0</v>
      </c>
      <c r="S531" s="224">
        <v>0</v>
      </c>
      <c r="T531" s="225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6" t="s">
        <v>212</v>
      </c>
      <c r="AT531" s="226" t="s">
        <v>141</v>
      </c>
      <c r="AU531" s="226" t="s">
        <v>86</v>
      </c>
      <c r="AY531" s="20" t="s">
        <v>138</v>
      </c>
      <c r="BE531" s="227">
        <f>IF(N531="základní",J531,0)</f>
        <v>0</v>
      </c>
      <c r="BF531" s="227">
        <f>IF(N531="snížená",J531,0)</f>
        <v>0</v>
      </c>
      <c r="BG531" s="227">
        <f>IF(N531="zákl. přenesená",J531,0)</f>
        <v>0</v>
      </c>
      <c r="BH531" s="227">
        <f>IF(N531="sníž. přenesená",J531,0)</f>
        <v>0</v>
      </c>
      <c r="BI531" s="227">
        <f>IF(N531="nulová",J531,0)</f>
        <v>0</v>
      </c>
      <c r="BJ531" s="20" t="s">
        <v>84</v>
      </c>
      <c r="BK531" s="227">
        <f>ROUND(I531*H531,2)</f>
        <v>0</v>
      </c>
      <c r="BL531" s="20" t="s">
        <v>212</v>
      </c>
      <c r="BM531" s="226" t="s">
        <v>997</v>
      </c>
    </row>
    <row r="532" s="2" customFormat="1">
      <c r="A532" s="41"/>
      <c r="B532" s="42"/>
      <c r="C532" s="43"/>
      <c r="D532" s="228" t="s">
        <v>147</v>
      </c>
      <c r="E532" s="43"/>
      <c r="F532" s="229" t="s">
        <v>998</v>
      </c>
      <c r="G532" s="43"/>
      <c r="H532" s="43"/>
      <c r="I532" s="230"/>
      <c r="J532" s="43"/>
      <c r="K532" s="43"/>
      <c r="L532" s="47"/>
      <c r="M532" s="231"/>
      <c r="N532" s="232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147</v>
      </c>
      <c r="AU532" s="20" t="s">
        <v>86</v>
      </c>
    </row>
    <row r="533" s="2" customFormat="1">
      <c r="A533" s="41"/>
      <c r="B533" s="42"/>
      <c r="C533" s="43"/>
      <c r="D533" s="239" t="s">
        <v>314</v>
      </c>
      <c r="E533" s="43"/>
      <c r="F533" s="240" t="s">
        <v>999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314</v>
      </c>
      <c r="AU533" s="20" t="s">
        <v>86</v>
      </c>
    </row>
    <row r="534" s="14" customFormat="1">
      <c r="A534" s="14"/>
      <c r="B534" s="251"/>
      <c r="C534" s="252"/>
      <c r="D534" s="228" t="s">
        <v>316</v>
      </c>
      <c r="E534" s="253" t="s">
        <v>19</v>
      </c>
      <c r="F534" s="254" t="s">
        <v>522</v>
      </c>
      <c r="G534" s="252"/>
      <c r="H534" s="255">
        <v>117.17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1" t="s">
        <v>316</v>
      </c>
      <c r="AU534" s="261" t="s">
        <v>86</v>
      </c>
      <c r="AV534" s="14" t="s">
        <v>86</v>
      </c>
      <c r="AW534" s="14" t="s">
        <v>37</v>
      </c>
      <c r="AX534" s="14" t="s">
        <v>84</v>
      </c>
      <c r="AY534" s="261" t="s">
        <v>138</v>
      </c>
    </row>
    <row r="535" s="2" customFormat="1" ht="16.5" customHeight="1">
      <c r="A535" s="41"/>
      <c r="B535" s="42"/>
      <c r="C535" s="273" t="s">
        <v>1000</v>
      </c>
      <c r="D535" s="273" t="s">
        <v>488</v>
      </c>
      <c r="E535" s="274" t="s">
        <v>1001</v>
      </c>
      <c r="F535" s="275" t="s">
        <v>1002</v>
      </c>
      <c r="G535" s="276" t="s">
        <v>295</v>
      </c>
      <c r="H535" s="277">
        <v>123.029</v>
      </c>
      <c r="I535" s="278"/>
      <c r="J535" s="279">
        <f>ROUND(I535*H535,2)</f>
        <v>0</v>
      </c>
      <c r="K535" s="275" t="s">
        <v>311</v>
      </c>
      <c r="L535" s="280"/>
      <c r="M535" s="281" t="s">
        <v>19</v>
      </c>
      <c r="N535" s="282" t="s">
        <v>47</v>
      </c>
      <c r="O535" s="87"/>
      <c r="P535" s="224">
        <f>O535*H535</f>
        <v>0</v>
      </c>
      <c r="Q535" s="224">
        <v>0.00068999999999999997</v>
      </c>
      <c r="R535" s="224">
        <f>Q535*H535</f>
        <v>0.084890009999999988</v>
      </c>
      <c r="S535" s="224">
        <v>0</v>
      </c>
      <c r="T535" s="225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6" t="s">
        <v>491</v>
      </c>
      <c r="AT535" s="226" t="s">
        <v>488</v>
      </c>
      <c r="AU535" s="226" t="s">
        <v>86</v>
      </c>
      <c r="AY535" s="20" t="s">
        <v>138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20" t="s">
        <v>84</v>
      </c>
      <c r="BK535" s="227">
        <f>ROUND(I535*H535,2)</f>
        <v>0</v>
      </c>
      <c r="BL535" s="20" t="s">
        <v>212</v>
      </c>
      <c r="BM535" s="226" t="s">
        <v>1003</v>
      </c>
    </row>
    <row r="536" s="2" customFormat="1">
      <c r="A536" s="41"/>
      <c r="B536" s="42"/>
      <c r="C536" s="43"/>
      <c r="D536" s="228" t="s">
        <v>147</v>
      </c>
      <c r="E536" s="43"/>
      <c r="F536" s="229" t="s">
        <v>1002</v>
      </c>
      <c r="G536" s="43"/>
      <c r="H536" s="43"/>
      <c r="I536" s="230"/>
      <c r="J536" s="43"/>
      <c r="K536" s="43"/>
      <c r="L536" s="47"/>
      <c r="M536" s="231"/>
      <c r="N536" s="232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147</v>
      </c>
      <c r="AU536" s="20" t="s">
        <v>86</v>
      </c>
    </row>
    <row r="537" s="13" customFormat="1">
      <c r="A537" s="13"/>
      <c r="B537" s="241"/>
      <c r="C537" s="242"/>
      <c r="D537" s="228" t="s">
        <v>316</v>
      </c>
      <c r="E537" s="243" t="s">
        <v>19</v>
      </c>
      <c r="F537" s="244" t="s">
        <v>1004</v>
      </c>
      <c r="G537" s="242"/>
      <c r="H537" s="243" t="s">
        <v>19</v>
      </c>
      <c r="I537" s="245"/>
      <c r="J537" s="242"/>
      <c r="K537" s="242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316</v>
      </c>
      <c r="AU537" s="250" t="s">
        <v>86</v>
      </c>
      <c r="AV537" s="13" t="s">
        <v>84</v>
      </c>
      <c r="AW537" s="13" t="s">
        <v>37</v>
      </c>
      <c r="AX537" s="13" t="s">
        <v>76</v>
      </c>
      <c r="AY537" s="250" t="s">
        <v>138</v>
      </c>
    </row>
    <row r="538" s="14" customFormat="1">
      <c r="A538" s="14"/>
      <c r="B538" s="251"/>
      <c r="C538" s="252"/>
      <c r="D538" s="228" t="s">
        <v>316</v>
      </c>
      <c r="E538" s="253" t="s">
        <v>19</v>
      </c>
      <c r="F538" s="254" t="s">
        <v>1005</v>
      </c>
      <c r="G538" s="252"/>
      <c r="H538" s="255">
        <v>2.2200000000000002</v>
      </c>
      <c r="I538" s="256"/>
      <c r="J538" s="252"/>
      <c r="K538" s="252"/>
      <c r="L538" s="257"/>
      <c r="M538" s="258"/>
      <c r="N538" s="259"/>
      <c r="O538" s="259"/>
      <c r="P538" s="259"/>
      <c r="Q538" s="259"/>
      <c r="R538" s="259"/>
      <c r="S538" s="259"/>
      <c r="T538" s="26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1" t="s">
        <v>316</v>
      </c>
      <c r="AU538" s="261" t="s">
        <v>86</v>
      </c>
      <c r="AV538" s="14" t="s">
        <v>86</v>
      </c>
      <c r="AW538" s="14" t="s">
        <v>37</v>
      </c>
      <c r="AX538" s="14" t="s">
        <v>76</v>
      </c>
      <c r="AY538" s="261" t="s">
        <v>138</v>
      </c>
    </row>
    <row r="539" s="14" customFormat="1">
      <c r="A539" s="14"/>
      <c r="B539" s="251"/>
      <c r="C539" s="252"/>
      <c r="D539" s="228" t="s">
        <v>316</v>
      </c>
      <c r="E539" s="253" t="s">
        <v>19</v>
      </c>
      <c r="F539" s="254" t="s">
        <v>1006</v>
      </c>
      <c r="G539" s="252"/>
      <c r="H539" s="255">
        <v>34.780000000000001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1" t="s">
        <v>316</v>
      </c>
      <c r="AU539" s="261" t="s">
        <v>86</v>
      </c>
      <c r="AV539" s="14" t="s">
        <v>86</v>
      </c>
      <c r="AW539" s="14" t="s">
        <v>37</v>
      </c>
      <c r="AX539" s="14" t="s">
        <v>76</v>
      </c>
      <c r="AY539" s="261" t="s">
        <v>138</v>
      </c>
    </row>
    <row r="540" s="14" customFormat="1">
      <c r="A540" s="14"/>
      <c r="B540" s="251"/>
      <c r="C540" s="252"/>
      <c r="D540" s="228" t="s">
        <v>316</v>
      </c>
      <c r="E540" s="253" t="s">
        <v>19</v>
      </c>
      <c r="F540" s="254" t="s">
        <v>1007</v>
      </c>
      <c r="G540" s="252"/>
      <c r="H540" s="255">
        <v>35.829999999999998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1" t="s">
        <v>316</v>
      </c>
      <c r="AU540" s="261" t="s">
        <v>86</v>
      </c>
      <c r="AV540" s="14" t="s">
        <v>86</v>
      </c>
      <c r="AW540" s="14" t="s">
        <v>37</v>
      </c>
      <c r="AX540" s="14" t="s">
        <v>76</v>
      </c>
      <c r="AY540" s="261" t="s">
        <v>138</v>
      </c>
    </row>
    <row r="541" s="14" customFormat="1">
      <c r="A541" s="14"/>
      <c r="B541" s="251"/>
      <c r="C541" s="252"/>
      <c r="D541" s="228" t="s">
        <v>316</v>
      </c>
      <c r="E541" s="253" t="s">
        <v>19</v>
      </c>
      <c r="F541" s="254" t="s">
        <v>1008</v>
      </c>
      <c r="G541" s="252"/>
      <c r="H541" s="255">
        <v>25.690000000000001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316</v>
      </c>
      <c r="AU541" s="261" t="s">
        <v>86</v>
      </c>
      <c r="AV541" s="14" t="s">
        <v>86</v>
      </c>
      <c r="AW541" s="14" t="s">
        <v>37</v>
      </c>
      <c r="AX541" s="14" t="s">
        <v>76</v>
      </c>
      <c r="AY541" s="261" t="s">
        <v>138</v>
      </c>
    </row>
    <row r="542" s="14" customFormat="1">
      <c r="A542" s="14"/>
      <c r="B542" s="251"/>
      <c r="C542" s="252"/>
      <c r="D542" s="228" t="s">
        <v>316</v>
      </c>
      <c r="E542" s="253" t="s">
        <v>19</v>
      </c>
      <c r="F542" s="254" t="s">
        <v>1009</v>
      </c>
      <c r="G542" s="252"/>
      <c r="H542" s="255">
        <v>13.560000000000001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1" t="s">
        <v>316</v>
      </c>
      <c r="AU542" s="261" t="s">
        <v>86</v>
      </c>
      <c r="AV542" s="14" t="s">
        <v>86</v>
      </c>
      <c r="AW542" s="14" t="s">
        <v>37</v>
      </c>
      <c r="AX542" s="14" t="s">
        <v>76</v>
      </c>
      <c r="AY542" s="261" t="s">
        <v>138</v>
      </c>
    </row>
    <row r="543" s="14" customFormat="1">
      <c r="A543" s="14"/>
      <c r="B543" s="251"/>
      <c r="C543" s="252"/>
      <c r="D543" s="228" t="s">
        <v>316</v>
      </c>
      <c r="E543" s="253" t="s">
        <v>19</v>
      </c>
      <c r="F543" s="254" t="s">
        <v>1010</v>
      </c>
      <c r="G543" s="252"/>
      <c r="H543" s="255">
        <v>1.6000000000000001</v>
      </c>
      <c r="I543" s="256"/>
      <c r="J543" s="252"/>
      <c r="K543" s="252"/>
      <c r="L543" s="257"/>
      <c r="M543" s="258"/>
      <c r="N543" s="259"/>
      <c r="O543" s="259"/>
      <c r="P543" s="259"/>
      <c r="Q543" s="259"/>
      <c r="R543" s="259"/>
      <c r="S543" s="259"/>
      <c r="T543" s="26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1" t="s">
        <v>316</v>
      </c>
      <c r="AU543" s="261" t="s">
        <v>86</v>
      </c>
      <c r="AV543" s="14" t="s">
        <v>86</v>
      </c>
      <c r="AW543" s="14" t="s">
        <v>37</v>
      </c>
      <c r="AX543" s="14" t="s">
        <v>76</v>
      </c>
      <c r="AY543" s="261" t="s">
        <v>138</v>
      </c>
    </row>
    <row r="544" s="14" customFormat="1">
      <c r="A544" s="14"/>
      <c r="B544" s="251"/>
      <c r="C544" s="252"/>
      <c r="D544" s="228" t="s">
        <v>316</v>
      </c>
      <c r="E544" s="253" t="s">
        <v>19</v>
      </c>
      <c r="F544" s="254" t="s">
        <v>1011</v>
      </c>
      <c r="G544" s="252"/>
      <c r="H544" s="255">
        <v>3.4900000000000002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316</v>
      </c>
      <c r="AU544" s="261" t="s">
        <v>86</v>
      </c>
      <c r="AV544" s="14" t="s">
        <v>86</v>
      </c>
      <c r="AW544" s="14" t="s">
        <v>37</v>
      </c>
      <c r="AX544" s="14" t="s">
        <v>76</v>
      </c>
      <c r="AY544" s="261" t="s">
        <v>138</v>
      </c>
    </row>
    <row r="545" s="15" customFormat="1">
      <c r="A545" s="15"/>
      <c r="B545" s="262"/>
      <c r="C545" s="263"/>
      <c r="D545" s="228" t="s">
        <v>316</v>
      </c>
      <c r="E545" s="264" t="s">
        <v>522</v>
      </c>
      <c r="F545" s="265" t="s">
        <v>320</v>
      </c>
      <c r="G545" s="263"/>
      <c r="H545" s="266">
        <v>117.17</v>
      </c>
      <c r="I545" s="267"/>
      <c r="J545" s="263"/>
      <c r="K545" s="263"/>
      <c r="L545" s="268"/>
      <c r="M545" s="269"/>
      <c r="N545" s="270"/>
      <c r="O545" s="270"/>
      <c r="P545" s="270"/>
      <c r="Q545" s="270"/>
      <c r="R545" s="270"/>
      <c r="S545" s="270"/>
      <c r="T545" s="271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2" t="s">
        <v>316</v>
      </c>
      <c r="AU545" s="272" t="s">
        <v>86</v>
      </c>
      <c r="AV545" s="15" t="s">
        <v>137</v>
      </c>
      <c r="AW545" s="15" t="s">
        <v>37</v>
      </c>
      <c r="AX545" s="15" t="s">
        <v>84</v>
      </c>
      <c r="AY545" s="272" t="s">
        <v>138</v>
      </c>
    </row>
    <row r="546" s="14" customFormat="1">
      <c r="A546" s="14"/>
      <c r="B546" s="251"/>
      <c r="C546" s="252"/>
      <c r="D546" s="228" t="s">
        <v>316</v>
      </c>
      <c r="E546" s="252"/>
      <c r="F546" s="254" t="s">
        <v>1012</v>
      </c>
      <c r="G546" s="252"/>
      <c r="H546" s="255">
        <v>123.029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1" t="s">
        <v>316</v>
      </c>
      <c r="AU546" s="261" t="s">
        <v>86</v>
      </c>
      <c r="AV546" s="14" t="s">
        <v>86</v>
      </c>
      <c r="AW546" s="14" t="s">
        <v>4</v>
      </c>
      <c r="AX546" s="14" t="s">
        <v>84</v>
      </c>
      <c r="AY546" s="261" t="s">
        <v>138</v>
      </c>
    </row>
    <row r="547" s="2" customFormat="1" ht="16.5" customHeight="1">
      <c r="A547" s="41"/>
      <c r="B547" s="42"/>
      <c r="C547" s="215" t="s">
        <v>1013</v>
      </c>
      <c r="D547" s="215" t="s">
        <v>141</v>
      </c>
      <c r="E547" s="216" t="s">
        <v>1014</v>
      </c>
      <c r="F547" s="217" t="s">
        <v>1015</v>
      </c>
      <c r="G547" s="218" t="s">
        <v>274</v>
      </c>
      <c r="H547" s="219">
        <v>0.085000000000000006</v>
      </c>
      <c r="I547" s="220"/>
      <c r="J547" s="221">
        <f>ROUND(I547*H547,2)</f>
        <v>0</v>
      </c>
      <c r="K547" s="217" t="s">
        <v>311</v>
      </c>
      <c r="L547" s="47"/>
      <c r="M547" s="222" t="s">
        <v>19</v>
      </c>
      <c r="N547" s="223" t="s">
        <v>47</v>
      </c>
      <c r="O547" s="87"/>
      <c r="P547" s="224">
        <f>O547*H547</f>
        <v>0</v>
      </c>
      <c r="Q547" s="224">
        <v>0</v>
      </c>
      <c r="R547" s="224">
        <f>Q547*H547</f>
        <v>0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212</v>
      </c>
      <c r="AT547" s="226" t="s">
        <v>141</v>
      </c>
      <c r="AU547" s="226" t="s">
        <v>86</v>
      </c>
      <c r="AY547" s="20" t="s">
        <v>138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84</v>
      </c>
      <c r="BK547" s="227">
        <f>ROUND(I547*H547,2)</f>
        <v>0</v>
      </c>
      <c r="BL547" s="20" t="s">
        <v>212</v>
      </c>
      <c r="BM547" s="226" t="s">
        <v>1016</v>
      </c>
    </row>
    <row r="548" s="2" customFormat="1">
      <c r="A548" s="41"/>
      <c r="B548" s="42"/>
      <c r="C548" s="43"/>
      <c r="D548" s="228" t="s">
        <v>147</v>
      </c>
      <c r="E548" s="43"/>
      <c r="F548" s="229" t="s">
        <v>1017</v>
      </c>
      <c r="G548" s="43"/>
      <c r="H548" s="43"/>
      <c r="I548" s="230"/>
      <c r="J548" s="43"/>
      <c r="K548" s="43"/>
      <c r="L548" s="47"/>
      <c r="M548" s="231"/>
      <c r="N548" s="232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147</v>
      </c>
      <c r="AU548" s="20" t="s">
        <v>86</v>
      </c>
    </row>
    <row r="549" s="2" customFormat="1">
      <c r="A549" s="41"/>
      <c r="B549" s="42"/>
      <c r="C549" s="43"/>
      <c r="D549" s="239" t="s">
        <v>314</v>
      </c>
      <c r="E549" s="43"/>
      <c r="F549" s="240" t="s">
        <v>1018</v>
      </c>
      <c r="G549" s="43"/>
      <c r="H549" s="43"/>
      <c r="I549" s="230"/>
      <c r="J549" s="43"/>
      <c r="K549" s="43"/>
      <c r="L549" s="47"/>
      <c r="M549" s="231"/>
      <c r="N549" s="232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314</v>
      </c>
      <c r="AU549" s="20" t="s">
        <v>86</v>
      </c>
    </row>
    <row r="550" s="12" customFormat="1" ht="22.8" customHeight="1">
      <c r="A550" s="12"/>
      <c r="B550" s="199"/>
      <c r="C550" s="200"/>
      <c r="D550" s="201" t="s">
        <v>75</v>
      </c>
      <c r="E550" s="213" t="s">
        <v>1019</v>
      </c>
      <c r="F550" s="213" t="s">
        <v>1020</v>
      </c>
      <c r="G550" s="200"/>
      <c r="H550" s="200"/>
      <c r="I550" s="203"/>
      <c r="J550" s="214">
        <f>BK550</f>
        <v>0</v>
      </c>
      <c r="K550" s="200"/>
      <c r="L550" s="205"/>
      <c r="M550" s="206"/>
      <c r="N550" s="207"/>
      <c r="O550" s="207"/>
      <c r="P550" s="208">
        <f>SUM(P551:P571)</f>
        <v>0</v>
      </c>
      <c r="Q550" s="207"/>
      <c r="R550" s="208">
        <f>SUM(R551:R571)</f>
        <v>0.0051000000000000004</v>
      </c>
      <c r="S550" s="207"/>
      <c r="T550" s="209">
        <f>SUM(T551:T571)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0" t="s">
        <v>86</v>
      </c>
      <c r="AT550" s="211" t="s">
        <v>75</v>
      </c>
      <c r="AU550" s="211" t="s">
        <v>84</v>
      </c>
      <c r="AY550" s="210" t="s">
        <v>138</v>
      </c>
      <c r="BK550" s="212">
        <f>SUM(BK551:BK571)</f>
        <v>0</v>
      </c>
    </row>
    <row r="551" s="2" customFormat="1" ht="16.5" customHeight="1">
      <c r="A551" s="41"/>
      <c r="B551" s="42"/>
      <c r="C551" s="215" t="s">
        <v>1021</v>
      </c>
      <c r="D551" s="215" t="s">
        <v>141</v>
      </c>
      <c r="E551" s="216" t="s">
        <v>1022</v>
      </c>
      <c r="F551" s="217" t="s">
        <v>1023</v>
      </c>
      <c r="G551" s="218" t="s">
        <v>563</v>
      </c>
      <c r="H551" s="219">
        <v>1</v>
      </c>
      <c r="I551" s="220"/>
      <c r="J551" s="221">
        <f>ROUND(I551*H551,2)</f>
        <v>0</v>
      </c>
      <c r="K551" s="217" t="s">
        <v>311</v>
      </c>
      <c r="L551" s="47"/>
      <c r="M551" s="222" t="s">
        <v>19</v>
      </c>
      <c r="N551" s="223" t="s">
        <v>47</v>
      </c>
      <c r="O551" s="87"/>
      <c r="P551" s="224">
        <f>O551*H551</f>
        <v>0</v>
      </c>
      <c r="Q551" s="224">
        <v>0</v>
      </c>
      <c r="R551" s="224">
        <f>Q551*H551</f>
        <v>0</v>
      </c>
      <c r="S551" s="224">
        <v>0</v>
      </c>
      <c r="T551" s="225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6" t="s">
        <v>212</v>
      </c>
      <c r="AT551" s="226" t="s">
        <v>141</v>
      </c>
      <c r="AU551" s="226" t="s">
        <v>86</v>
      </c>
      <c r="AY551" s="20" t="s">
        <v>138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20" t="s">
        <v>84</v>
      </c>
      <c r="BK551" s="227">
        <f>ROUND(I551*H551,2)</f>
        <v>0</v>
      </c>
      <c r="BL551" s="20" t="s">
        <v>212</v>
      </c>
      <c r="BM551" s="226" t="s">
        <v>1024</v>
      </c>
    </row>
    <row r="552" s="2" customFormat="1">
      <c r="A552" s="41"/>
      <c r="B552" s="42"/>
      <c r="C552" s="43"/>
      <c r="D552" s="228" t="s">
        <v>147</v>
      </c>
      <c r="E552" s="43"/>
      <c r="F552" s="229" t="s">
        <v>1025</v>
      </c>
      <c r="G552" s="43"/>
      <c r="H552" s="43"/>
      <c r="I552" s="230"/>
      <c r="J552" s="43"/>
      <c r="K552" s="43"/>
      <c r="L552" s="47"/>
      <c r="M552" s="231"/>
      <c r="N552" s="232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147</v>
      </c>
      <c r="AU552" s="20" t="s">
        <v>86</v>
      </c>
    </row>
    <row r="553" s="2" customFormat="1">
      <c r="A553" s="41"/>
      <c r="B553" s="42"/>
      <c r="C553" s="43"/>
      <c r="D553" s="239" t="s">
        <v>314</v>
      </c>
      <c r="E553" s="43"/>
      <c r="F553" s="240" t="s">
        <v>1026</v>
      </c>
      <c r="G553" s="43"/>
      <c r="H553" s="43"/>
      <c r="I553" s="230"/>
      <c r="J553" s="43"/>
      <c r="K553" s="43"/>
      <c r="L553" s="47"/>
      <c r="M553" s="231"/>
      <c r="N553" s="232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314</v>
      </c>
      <c r="AU553" s="20" t="s">
        <v>86</v>
      </c>
    </row>
    <row r="554" s="13" customFormat="1">
      <c r="A554" s="13"/>
      <c r="B554" s="241"/>
      <c r="C554" s="242"/>
      <c r="D554" s="228" t="s">
        <v>316</v>
      </c>
      <c r="E554" s="243" t="s">
        <v>19</v>
      </c>
      <c r="F554" s="244" t="s">
        <v>1027</v>
      </c>
      <c r="G554" s="242"/>
      <c r="H554" s="243" t="s">
        <v>19</v>
      </c>
      <c r="I554" s="245"/>
      <c r="J554" s="242"/>
      <c r="K554" s="242"/>
      <c r="L554" s="246"/>
      <c r="M554" s="247"/>
      <c r="N554" s="248"/>
      <c r="O554" s="248"/>
      <c r="P554" s="248"/>
      <c r="Q554" s="248"/>
      <c r="R554" s="248"/>
      <c r="S554" s="248"/>
      <c r="T554" s="24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0" t="s">
        <v>316</v>
      </c>
      <c r="AU554" s="250" t="s">
        <v>86</v>
      </c>
      <c r="AV554" s="13" t="s">
        <v>84</v>
      </c>
      <c r="AW554" s="13" t="s">
        <v>37</v>
      </c>
      <c r="AX554" s="13" t="s">
        <v>76</v>
      </c>
      <c r="AY554" s="250" t="s">
        <v>138</v>
      </c>
    </row>
    <row r="555" s="14" customFormat="1">
      <c r="A555" s="14"/>
      <c r="B555" s="251"/>
      <c r="C555" s="252"/>
      <c r="D555" s="228" t="s">
        <v>316</v>
      </c>
      <c r="E555" s="253" t="s">
        <v>19</v>
      </c>
      <c r="F555" s="254" t="s">
        <v>84</v>
      </c>
      <c r="G555" s="252"/>
      <c r="H555" s="255">
        <v>1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316</v>
      </c>
      <c r="AU555" s="261" t="s">
        <v>86</v>
      </c>
      <c r="AV555" s="14" t="s">
        <v>86</v>
      </c>
      <c r="AW555" s="14" t="s">
        <v>37</v>
      </c>
      <c r="AX555" s="14" t="s">
        <v>84</v>
      </c>
      <c r="AY555" s="261" t="s">
        <v>138</v>
      </c>
    </row>
    <row r="556" s="2" customFormat="1" ht="16.5" customHeight="1">
      <c r="A556" s="41"/>
      <c r="B556" s="42"/>
      <c r="C556" s="273" t="s">
        <v>1028</v>
      </c>
      <c r="D556" s="273" t="s">
        <v>488</v>
      </c>
      <c r="E556" s="274" t="s">
        <v>1029</v>
      </c>
      <c r="F556" s="275" t="s">
        <v>1030</v>
      </c>
      <c r="G556" s="276" t="s">
        <v>563</v>
      </c>
      <c r="H556" s="277">
        <v>1</v>
      </c>
      <c r="I556" s="278"/>
      <c r="J556" s="279">
        <f>ROUND(I556*H556,2)</f>
        <v>0</v>
      </c>
      <c r="K556" s="275" t="s">
        <v>19</v>
      </c>
      <c r="L556" s="280"/>
      <c r="M556" s="281" t="s">
        <v>19</v>
      </c>
      <c r="N556" s="282" t="s">
        <v>47</v>
      </c>
      <c r="O556" s="87"/>
      <c r="P556" s="224">
        <f>O556*H556</f>
        <v>0</v>
      </c>
      <c r="Q556" s="224">
        <v>0.0025000000000000001</v>
      </c>
      <c r="R556" s="224">
        <f>Q556*H556</f>
        <v>0.0025000000000000001</v>
      </c>
      <c r="S556" s="224">
        <v>0</v>
      </c>
      <c r="T556" s="225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6" t="s">
        <v>491</v>
      </c>
      <c r="AT556" s="226" t="s">
        <v>488</v>
      </c>
      <c r="AU556" s="226" t="s">
        <v>86</v>
      </c>
      <c r="AY556" s="20" t="s">
        <v>138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20" t="s">
        <v>84</v>
      </c>
      <c r="BK556" s="227">
        <f>ROUND(I556*H556,2)</f>
        <v>0</v>
      </c>
      <c r="BL556" s="20" t="s">
        <v>212</v>
      </c>
      <c r="BM556" s="226" t="s">
        <v>1031</v>
      </c>
    </row>
    <row r="557" s="2" customFormat="1">
      <c r="A557" s="41"/>
      <c r="B557" s="42"/>
      <c r="C557" s="43"/>
      <c r="D557" s="228" t="s">
        <v>147</v>
      </c>
      <c r="E557" s="43"/>
      <c r="F557" s="229" t="s">
        <v>1030</v>
      </c>
      <c r="G557" s="43"/>
      <c r="H557" s="43"/>
      <c r="I557" s="230"/>
      <c r="J557" s="43"/>
      <c r="K557" s="43"/>
      <c r="L557" s="47"/>
      <c r="M557" s="231"/>
      <c r="N557" s="232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147</v>
      </c>
      <c r="AU557" s="20" t="s">
        <v>86</v>
      </c>
    </row>
    <row r="558" s="13" customFormat="1">
      <c r="A558" s="13"/>
      <c r="B558" s="241"/>
      <c r="C558" s="242"/>
      <c r="D558" s="228" t="s">
        <v>316</v>
      </c>
      <c r="E558" s="243" t="s">
        <v>19</v>
      </c>
      <c r="F558" s="244" t="s">
        <v>1027</v>
      </c>
      <c r="G558" s="242"/>
      <c r="H558" s="243" t="s">
        <v>19</v>
      </c>
      <c r="I558" s="245"/>
      <c r="J558" s="242"/>
      <c r="K558" s="242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316</v>
      </c>
      <c r="AU558" s="250" t="s">
        <v>86</v>
      </c>
      <c r="AV558" s="13" t="s">
        <v>84</v>
      </c>
      <c r="AW558" s="13" t="s">
        <v>37</v>
      </c>
      <c r="AX558" s="13" t="s">
        <v>76</v>
      </c>
      <c r="AY558" s="250" t="s">
        <v>138</v>
      </c>
    </row>
    <row r="559" s="14" customFormat="1">
      <c r="A559" s="14"/>
      <c r="B559" s="251"/>
      <c r="C559" s="252"/>
      <c r="D559" s="228" t="s">
        <v>316</v>
      </c>
      <c r="E559" s="253" t="s">
        <v>19</v>
      </c>
      <c r="F559" s="254" t="s">
        <v>84</v>
      </c>
      <c r="G559" s="252"/>
      <c r="H559" s="255">
        <v>1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316</v>
      </c>
      <c r="AU559" s="261" t="s">
        <v>86</v>
      </c>
      <c r="AV559" s="14" t="s">
        <v>86</v>
      </c>
      <c r="AW559" s="14" t="s">
        <v>37</v>
      </c>
      <c r="AX559" s="14" t="s">
        <v>84</v>
      </c>
      <c r="AY559" s="261" t="s">
        <v>138</v>
      </c>
    </row>
    <row r="560" s="2" customFormat="1" ht="16.5" customHeight="1">
      <c r="A560" s="41"/>
      <c r="B560" s="42"/>
      <c r="C560" s="215" t="s">
        <v>1032</v>
      </c>
      <c r="D560" s="215" t="s">
        <v>141</v>
      </c>
      <c r="E560" s="216" t="s">
        <v>1033</v>
      </c>
      <c r="F560" s="217" t="s">
        <v>1034</v>
      </c>
      <c r="G560" s="218" t="s">
        <v>563</v>
      </c>
      <c r="H560" s="219">
        <v>2</v>
      </c>
      <c r="I560" s="220"/>
      <c r="J560" s="221">
        <f>ROUND(I560*H560,2)</f>
        <v>0</v>
      </c>
      <c r="K560" s="217" t="s">
        <v>311</v>
      </c>
      <c r="L560" s="47"/>
      <c r="M560" s="222" t="s">
        <v>19</v>
      </c>
      <c r="N560" s="223" t="s">
        <v>47</v>
      </c>
      <c r="O560" s="87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6" t="s">
        <v>212</v>
      </c>
      <c r="AT560" s="226" t="s">
        <v>141</v>
      </c>
      <c r="AU560" s="226" t="s">
        <v>86</v>
      </c>
      <c r="AY560" s="20" t="s">
        <v>138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20" t="s">
        <v>84</v>
      </c>
      <c r="BK560" s="227">
        <f>ROUND(I560*H560,2)</f>
        <v>0</v>
      </c>
      <c r="BL560" s="20" t="s">
        <v>212</v>
      </c>
      <c r="BM560" s="226" t="s">
        <v>1035</v>
      </c>
    </row>
    <row r="561" s="2" customFormat="1">
      <c r="A561" s="41"/>
      <c r="B561" s="42"/>
      <c r="C561" s="43"/>
      <c r="D561" s="228" t="s">
        <v>147</v>
      </c>
      <c r="E561" s="43"/>
      <c r="F561" s="229" t="s">
        <v>1036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147</v>
      </c>
      <c r="AU561" s="20" t="s">
        <v>86</v>
      </c>
    </row>
    <row r="562" s="2" customFormat="1">
      <c r="A562" s="41"/>
      <c r="B562" s="42"/>
      <c r="C562" s="43"/>
      <c r="D562" s="239" t="s">
        <v>314</v>
      </c>
      <c r="E562" s="43"/>
      <c r="F562" s="240" t="s">
        <v>1037</v>
      </c>
      <c r="G562" s="43"/>
      <c r="H562" s="43"/>
      <c r="I562" s="230"/>
      <c r="J562" s="43"/>
      <c r="K562" s="43"/>
      <c r="L562" s="47"/>
      <c r="M562" s="231"/>
      <c r="N562" s="232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314</v>
      </c>
      <c r="AU562" s="20" t="s">
        <v>86</v>
      </c>
    </row>
    <row r="563" s="13" customFormat="1">
      <c r="A563" s="13"/>
      <c r="B563" s="241"/>
      <c r="C563" s="242"/>
      <c r="D563" s="228" t="s">
        <v>316</v>
      </c>
      <c r="E563" s="243" t="s">
        <v>19</v>
      </c>
      <c r="F563" s="244" t="s">
        <v>1027</v>
      </c>
      <c r="G563" s="242"/>
      <c r="H563" s="243" t="s">
        <v>19</v>
      </c>
      <c r="I563" s="245"/>
      <c r="J563" s="242"/>
      <c r="K563" s="242"/>
      <c r="L563" s="246"/>
      <c r="M563" s="247"/>
      <c r="N563" s="248"/>
      <c r="O563" s="248"/>
      <c r="P563" s="248"/>
      <c r="Q563" s="248"/>
      <c r="R563" s="248"/>
      <c r="S563" s="248"/>
      <c r="T563" s="24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0" t="s">
        <v>316</v>
      </c>
      <c r="AU563" s="250" t="s">
        <v>86</v>
      </c>
      <c r="AV563" s="13" t="s">
        <v>84</v>
      </c>
      <c r="AW563" s="13" t="s">
        <v>37</v>
      </c>
      <c r="AX563" s="13" t="s">
        <v>76</v>
      </c>
      <c r="AY563" s="250" t="s">
        <v>138</v>
      </c>
    </row>
    <row r="564" s="14" customFormat="1">
      <c r="A564" s="14"/>
      <c r="B564" s="251"/>
      <c r="C564" s="252"/>
      <c r="D564" s="228" t="s">
        <v>316</v>
      </c>
      <c r="E564" s="253" t="s">
        <v>19</v>
      </c>
      <c r="F564" s="254" t="s">
        <v>1038</v>
      </c>
      <c r="G564" s="252"/>
      <c r="H564" s="255">
        <v>2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316</v>
      </c>
      <c r="AU564" s="261" t="s">
        <v>86</v>
      </c>
      <c r="AV564" s="14" t="s">
        <v>86</v>
      </c>
      <c r="AW564" s="14" t="s">
        <v>37</v>
      </c>
      <c r="AX564" s="14" t="s">
        <v>84</v>
      </c>
      <c r="AY564" s="261" t="s">
        <v>138</v>
      </c>
    </row>
    <row r="565" s="2" customFormat="1" ht="16.5" customHeight="1">
      <c r="A565" s="41"/>
      <c r="B565" s="42"/>
      <c r="C565" s="273" t="s">
        <v>1039</v>
      </c>
      <c r="D565" s="273" t="s">
        <v>488</v>
      </c>
      <c r="E565" s="274" t="s">
        <v>1040</v>
      </c>
      <c r="F565" s="275" t="s">
        <v>1041</v>
      </c>
      <c r="G565" s="276" t="s">
        <v>563</v>
      </c>
      <c r="H565" s="277">
        <v>2</v>
      </c>
      <c r="I565" s="278"/>
      <c r="J565" s="279">
        <f>ROUND(I565*H565,2)</f>
        <v>0</v>
      </c>
      <c r="K565" s="275" t="s">
        <v>311</v>
      </c>
      <c r="L565" s="280"/>
      <c r="M565" s="281" t="s">
        <v>19</v>
      </c>
      <c r="N565" s="282" t="s">
        <v>47</v>
      </c>
      <c r="O565" s="87"/>
      <c r="P565" s="224">
        <f>O565*H565</f>
        <v>0</v>
      </c>
      <c r="Q565" s="224">
        <v>0.0012999999999999999</v>
      </c>
      <c r="R565" s="224">
        <f>Q565*H565</f>
        <v>0.0025999999999999999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491</v>
      </c>
      <c r="AT565" s="226" t="s">
        <v>488</v>
      </c>
      <c r="AU565" s="226" t="s">
        <v>86</v>
      </c>
      <c r="AY565" s="20" t="s">
        <v>138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84</v>
      </c>
      <c r="BK565" s="227">
        <f>ROUND(I565*H565,2)</f>
        <v>0</v>
      </c>
      <c r="BL565" s="20" t="s">
        <v>212</v>
      </c>
      <c r="BM565" s="226" t="s">
        <v>1042</v>
      </c>
    </row>
    <row r="566" s="2" customFormat="1">
      <c r="A566" s="41"/>
      <c r="B566" s="42"/>
      <c r="C566" s="43"/>
      <c r="D566" s="228" t="s">
        <v>147</v>
      </c>
      <c r="E566" s="43"/>
      <c r="F566" s="229" t="s">
        <v>1041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147</v>
      </c>
      <c r="AU566" s="20" t="s">
        <v>86</v>
      </c>
    </row>
    <row r="567" s="13" customFormat="1">
      <c r="A567" s="13"/>
      <c r="B567" s="241"/>
      <c r="C567" s="242"/>
      <c r="D567" s="228" t="s">
        <v>316</v>
      </c>
      <c r="E567" s="243" t="s">
        <v>19</v>
      </c>
      <c r="F567" s="244" t="s">
        <v>1027</v>
      </c>
      <c r="G567" s="242"/>
      <c r="H567" s="243" t="s">
        <v>19</v>
      </c>
      <c r="I567" s="245"/>
      <c r="J567" s="242"/>
      <c r="K567" s="242"/>
      <c r="L567" s="246"/>
      <c r="M567" s="247"/>
      <c r="N567" s="248"/>
      <c r="O567" s="248"/>
      <c r="P567" s="248"/>
      <c r="Q567" s="248"/>
      <c r="R567" s="248"/>
      <c r="S567" s="248"/>
      <c r="T567" s="24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0" t="s">
        <v>316</v>
      </c>
      <c r="AU567" s="250" t="s">
        <v>86</v>
      </c>
      <c r="AV567" s="13" t="s">
        <v>84</v>
      </c>
      <c r="AW567" s="13" t="s">
        <v>37</v>
      </c>
      <c r="AX567" s="13" t="s">
        <v>76</v>
      </c>
      <c r="AY567" s="250" t="s">
        <v>138</v>
      </c>
    </row>
    <row r="568" s="14" customFormat="1">
      <c r="A568" s="14"/>
      <c r="B568" s="251"/>
      <c r="C568" s="252"/>
      <c r="D568" s="228" t="s">
        <v>316</v>
      </c>
      <c r="E568" s="253" t="s">
        <v>19</v>
      </c>
      <c r="F568" s="254" t="s">
        <v>1038</v>
      </c>
      <c r="G568" s="252"/>
      <c r="H568" s="255">
        <v>2</v>
      </c>
      <c r="I568" s="256"/>
      <c r="J568" s="252"/>
      <c r="K568" s="252"/>
      <c r="L568" s="257"/>
      <c r="M568" s="258"/>
      <c r="N568" s="259"/>
      <c r="O568" s="259"/>
      <c r="P568" s="259"/>
      <c r="Q568" s="259"/>
      <c r="R568" s="259"/>
      <c r="S568" s="259"/>
      <c r="T568" s="26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1" t="s">
        <v>316</v>
      </c>
      <c r="AU568" s="261" t="s">
        <v>86</v>
      </c>
      <c r="AV568" s="14" t="s">
        <v>86</v>
      </c>
      <c r="AW568" s="14" t="s">
        <v>37</v>
      </c>
      <c r="AX568" s="14" t="s">
        <v>84</v>
      </c>
      <c r="AY568" s="261" t="s">
        <v>138</v>
      </c>
    </row>
    <row r="569" s="2" customFormat="1" ht="16.5" customHeight="1">
      <c r="A569" s="41"/>
      <c r="B569" s="42"/>
      <c r="C569" s="215" t="s">
        <v>1043</v>
      </c>
      <c r="D569" s="215" t="s">
        <v>141</v>
      </c>
      <c r="E569" s="216" t="s">
        <v>1044</v>
      </c>
      <c r="F569" s="217" t="s">
        <v>1045</v>
      </c>
      <c r="G569" s="218" t="s">
        <v>274</v>
      </c>
      <c r="H569" s="219">
        <v>0.0050000000000000001</v>
      </c>
      <c r="I569" s="220"/>
      <c r="J569" s="221">
        <f>ROUND(I569*H569,2)</f>
        <v>0</v>
      </c>
      <c r="K569" s="217" t="s">
        <v>311</v>
      </c>
      <c r="L569" s="47"/>
      <c r="M569" s="222" t="s">
        <v>19</v>
      </c>
      <c r="N569" s="223" t="s">
        <v>47</v>
      </c>
      <c r="O569" s="87"/>
      <c r="P569" s="224">
        <f>O569*H569</f>
        <v>0</v>
      </c>
      <c r="Q569" s="224">
        <v>0</v>
      </c>
      <c r="R569" s="224">
        <f>Q569*H569</f>
        <v>0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212</v>
      </c>
      <c r="AT569" s="226" t="s">
        <v>141</v>
      </c>
      <c r="AU569" s="226" t="s">
        <v>86</v>
      </c>
      <c r="AY569" s="20" t="s">
        <v>138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84</v>
      </c>
      <c r="BK569" s="227">
        <f>ROUND(I569*H569,2)</f>
        <v>0</v>
      </c>
      <c r="BL569" s="20" t="s">
        <v>212</v>
      </c>
      <c r="BM569" s="226" t="s">
        <v>1046</v>
      </c>
    </row>
    <row r="570" s="2" customFormat="1">
      <c r="A570" s="41"/>
      <c r="B570" s="42"/>
      <c r="C570" s="43"/>
      <c r="D570" s="228" t="s">
        <v>147</v>
      </c>
      <c r="E570" s="43"/>
      <c r="F570" s="229" t="s">
        <v>1047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147</v>
      </c>
      <c r="AU570" s="20" t="s">
        <v>86</v>
      </c>
    </row>
    <row r="571" s="2" customFormat="1">
      <c r="A571" s="41"/>
      <c r="B571" s="42"/>
      <c r="C571" s="43"/>
      <c r="D571" s="239" t="s">
        <v>314</v>
      </c>
      <c r="E571" s="43"/>
      <c r="F571" s="240" t="s">
        <v>1048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314</v>
      </c>
      <c r="AU571" s="20" t="s">
        <v>86</v>
      </c>
    </row>
    <row r="572" s="12" customFormat="1" ht="22.8" customHeight="1">
      <c r="A572" s="12"/>
      <c r="B572" s="199"/>
      <c r="C572" s="200"/>
      <c r="D572" s="201" t="s">
        <v>75</v>
      </c>
      <c r="E572" s="213" t="s">
        <v>1049</v>
      </c>
      <c r="F572" s="213" t="s">
        <v>1050</v>
      </c>
      <c r="G572" s="200"/>
      <c r="H572" s="200"/>
      <c r="I572" s="203"/>
      <c r="J572" s="214">
        <f>BK572</f>
        <v>0</v>
      </c>
      <c r="K572" s="200"/>
      <c r="L572" s="205"/>
      <c r="M572" s="206"/>
      <c r="N572" s="207"/>
      <c r="O572" s="207"/>
      <c r="P572" s="208">
        <f>SUM(P573:P637)</f>
        <v>0</v>
      </c>
      <c r="Q572" s="207"/>
      <c r="R572" s="208">
        <f>SUM(R573:R637)</f>
        <v>1.3040634999999998</v>
      </c>
      <c r="S572" s="207"/>
      <c r="T572" s="209">
        <f>SUM(T573:T637)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0" t="s">
        <v>86</v>
      </c>
      <c r="AT572" s="211" t="s">
        <v>75</v>
      </c>
      <c r="AU572" s="211" t="s">
        <v>84</v>
      </c>
      <c r="AY572" s="210" t="s">
        <v>138</v>
      </c>
      <c r="BK572" s="212">
        <f>SUM(BK573:BK637)</f>
        <v>0</v>
      </c>
    </row>
    <row r="573" s="2" customFormat="1" ht="21.75" customHeight="1">
      <c r="A573" s="41"/>
      <c r="B573" s="42"/>
      <c r="C573" s="215" t="s">
        <v>1051</v>
      </c>
      <c r="D573" s="215" t="s">
        <v>141</v>
      </c>
      <c r="E573" s="216" t="s">
        <v>1052</v>
      </c>
      <c r="F573" s="217" t="s">
        <v>1053</v>
      </c>
      <c r="G573" s="218" t="s">
        <v>264</v>
      </c>
      <c r="H573" s="219">
        <v>2.1000000000000001</v>
      </c>
      <c r="I573" s="220"/>
      <c r="J573" s="221">
        <f>ROUND(I573*H573,2)</f>
        <v>0</v>
      </c>
      <c r="K573" s="217" t="s">
        <v>311</v>
      </c>
      <c r="L573" s="47"/>
      <c r="M573" s="222" t="s">
        <v>19</v>
      </c>
      <c r="N573" s="223" t="s">
        <v>47</v>
      </c>
      <c r="O573" s="87"/>
      <c r="P573" s="224">
        <f>O573*H573</f>
        <v>0</v>
      </c>
      <c r="Q573" s="224">
        <v>0.00067000000000000002</v>
      </c>
      <c r="R573" s="224">
        <f>Q573*H573</f>
        <v>0.0014070000000000001</v>
      </c>
      <c r="S573" s="224">
        <v>0</v>
      </c>
      <c r="T573" s="225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6" t="s">
        <v>212</v>
      </c>
      <c r="AT573" s="226" t="s">
        <v>141</v>
      </c>
      <c r="AU573" s="226" t="s">
        <v>86</v>
      </c>
      <c r="AY573" s="20" t="s">
        <v>138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20" t="s">
        <v>84</v>
      </c>
      <c r="BK573" s="227">
        <f>ROUND(I573*H573,2)</f>
        <v>0</v>
      </c>
      <c r="BL573" s="20" t="s">
        <v>212</v>
      </c>
      <c r="BM573" s="226" t="s">
        <v>1054</v>
      </c>
    </row>
    <row r="574" s="2" customFormat="1">
      <c r="A574" s="41"/>
      <c r="B574" s="42"/>
      <c r="C574" s="43"/>
      <c r="D574" s="228" t="s">
        <v>147</v>
      </c>
      <c r="E574" s="43"/>
      <c r="F574" s="229" t="s">
        <v>1055</v>
      </c>
      <c r="G574" s="43"/>
      <c r="H574" s="43"/>
      <c r="I574" s="230"/>
      <c r="J574" s="43"/>
      <c r="K574" s="43"/>
      <c r="L574" s="47"/>
      <c r="M574" s="231"/>
      <c r="N574" s="232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147</v>
      </c>
      <c r="AU574" s="20" t="s">
        <v>86</v>
      </c>
    </row>
    <row r="575" s="2" customFormat="1">
      <c r="A575" s="41"/>
      <c r="B575" s="42"/>
      <c r="C575" s="43"/>
      <c r="D575" s="239" t="s">
        <v>314</v>
      </c>
      <c r="E575" s="43"/>
      <c r="F575" s="240" t="s">
        <v>1056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314</v>
      </c>
      <c r="AU575" s="20" t="s">
        <v>86</v>
      </c>
    </row>
    <row r="576" s="2" customFormat="1">
      <c r="A576" s="41"/>
      <c r="B576" s="42"/>
      <c r="C576" s="43"/>
      <c r="D576" s="228" t="s">
        <v>148</v>
      </c>
      <c r="E576" s="43"/>
      <c r="F576" s="233" t="s">
        <v>1057</v>
      </c>
      <c r="G576" s="43"/>
      <c r="H576" s="43"/>
      <c r="I576" s="230"/>
      <c r="J576" s="43"/>
      <c r="K576" s="43"/>
      <c r="L576" s="47"/>
      <c r="M576" s="231"/>
      <c r="N576" s="232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148</v>
      </c>
      <c r="AU576" s="20" t="s">
        <v>86</v>
      </c>
    </row>
    <row r="577" s="13" customFormat="1">
      <c r="A577" s="13"/>
      <c r="B577" s="241"/>
      <c r="C577" s="242"/>
      <c r="D577" s="228" t="s">
        <v>316</v>
      </c>
      <c r="E577" s="243" t="s">
        <v>19</v>
      </c>
      <c r="F577" s="244" t="s">
        <v>1058</v>
      </c>
      <c r="G577" s="242"/>
      <c r="H577" s="243" t="s">
        <v>19</v>
      </c>
      <c r="I577" s="245"/>
      <c r="J577" s="242"/>
      <c r="K577" s="242"/>
      <c r="L577" s="246"/>
      <c r="M577" s="247"/>
      <c r="N577" s="248"/>
      <c r="O577" s="248"/>
      <c r="P577" s="248"/>
      <c r="Q577" s="248"/>
      <c r="R577" s="248"/>
      <c r="S577" s="248"/>
      <c r="T577" s="24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0" t="s">
        <v>316</v>
      </c>
      <c r="AU577" s="250" t="s">
        <v>86</v>
      </c>
      <c r="AV577" s="13" t="s">
        <v>84</v>
      </c>
      <c r="AW577" s="13" t="s">
        <v>37</v>
      </c>
      <c r="AX577" s="13" t="s">
        <v>76</v>
      </c>
      <c r="AY577" s="250" t="s">
        <v>138</v>
      </c>
    </row>
    <row r="578" s="14" customFormat="1">
      <c r="A578" s="14"/>
      <c r="B578" s="251"/>
      <c r="C578" s="252"/>
      <c r="D578" s="228" t="s">
        <v>316</v>
      </c>
      <c r="E578" s="253" t="s">
        <v>19</v>
      </c>
      <c r="F578" s="254" t="s">
        <v>1059</v>
      </c>
      <c r="G578" s="252"/>
      <c r="H578" s="255">
        <v>2.1000000000000001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1" t="s">
        <v>316</v>
      </c>
      <c r="AU578" s="261" t="s">
        <v>86</v>
      </c>
      <c r="AV578" s="14" t="s">
        <v>86</v>
      </c>
      <c r="AW578" s="14" t="s">
        <v>37</v>
      </c>
      <c r="AX578" s="14" t="s">
        <v>84</v>
      </c>
      <c r="AY578" s="261" t="s">
        <v>138</v>
      </c>
    </row>
    <row r="579" s="2" customFormat="1" ht="16.5" customHeight="1">
      <c r="A579" s="41"/>
      <c r="B579" s="42"/>
      <c r="C579" s="273" t="s">
        <v>1060</v>
      </c>
      <c r="D579" s="273" t="s">
        <v>488</v>
      </c>
      <c r="E579" s="274" t="s">
        <v>1061</v>
      </c>
      <c r="F579" s="275" t="s">
        <v>1062</v>
      </c>
      <c r="G579" s="276" t="s">
        <v>264</v>
      </c>
      <c r="H579" s="277">
        <v>2.1000000000000001</v>
      </c>
      <c r="I579" s="278"/>
      <c r="J579" s="279">
        <f>ROUND(I579*H579,2)</f>
        <v>0</v>
      </c>
      <c r="K579" s="275" t="s">
        <v>311</v>
      </c>
      <c r="L579" s="280"/>
      <c r="M579" s="281" t="s">
        <v>19</v>
      </c>
      <c r="N579" s="282" t="s">
        <v>47</v>
      </c>
      <c r="O579" s="87"/>
      <c r="P579" s="224">
        <f>O579*H579</f>
        <v>0</v>
      </c>
      <c r="Q579" s="224">
        <v>0.050000000000000003</v>
      </c>
      <c r="R579" s="224">
        <f>Q579*H579</f>
        <v>0.10500000000000001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491</v>
      </c>
      <c r="AT579" s="226" t="s">
        <v>488</v>
      </c>
      <c r="AU579" s="226" t="s">
        <v>86</v>
      </c>
      <c r="AY579" s="20" t="s">
        <v>138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84</v>
      </c>
      <c r="BK579" s="227">
        <f>ROUND(I579*H579,2)</f>
        <v>0</v>
      </c>
      <c r="BL579" s="20" t="s">
        <v>212</v>
      </c>
      <c r="BM579" s="226" t="s">
        <v>1063</v>
      </c>
    </row>
    <row r="580" s="2" customFormat="1">
      <c r="A580" s="41"/>
      <c r="B580" s="42"/>
      <c r="C580" s="43"/>
      <c r="D580" s="228" t="s">
        <v>147</v>
      </c>
      <c r="E580" s="43"/>
      <c r="F580" s="229" t="s">
        <v>1062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147</v>
      </c>
      <c r="AU580" s="20" t="s">
        <v>86</v>
      </c>
    </row>
    <row r="581" s="2" customFormat="1" ht="16.5" customHeight="1">
      <c r="A581" s="41"/>
      <c r="B581" s="42"/>
      <c r="C581" s="215" t="s">
        <v>1064</v>
      </c>
      <c r="D581" s="215" t="s">
        <v>141</v>
      </c>
      <c r="E581" s="216" t="s">
        <v>1065</v>
      </c>
      <c r="F581" s="217" t="s">
        <v>1066</v>
      </c>
      <c r="G581" s="218" t="s">
        <v>555</v>
      </c>
      <c r="H581" s="219">
        <v>8.3800000000000008</v>
      </c>
      <c r="I581" s="220"/>
      <c r="J581" s="221">
        <f>ROUND(I581*H581,2)</f>
        <v>0</v>
      </c>
      <c r="K581" s="217" t="s">
        <v>311</v>
      </c>
      <c r="L581" s="47"/>
      <c r="M581" s="222" t="s">
        <v>19</v>
      </c>
      <c r="N581" s="223" t="s">
        <v>47</v>
      </c>
      <c r="O581" s="87"/>
      <c r="P581" s="224">
        <f>O581*H581</f>
        <v>0</v>
      </c>
      <c r="Q581" s="224">
        <v>6.0000000000000002E-05</v>
      </c>
      <c r="R581" s="224">
        <f>Q581*H581</f>
        <v>0.00050280000000000008</v>
      </c>
      <c r="S581" s="224">
        <v>0</v>
      </c>
      <c r="T581" s="225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6" t="s">
        <v>212</v>
      </c>
      <c r="AT581" s="226" t="s">
        <v>141</v>
      </c>
      <c r="AU581" s="226" t="s">
        <v>86</v>
      </c>
      <c r="AY581" s="20" t="s">
        <v>138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20" t="s">
        <v>84</v>
      </c>
      <c r="BK581" s="227">
        <f>ROUND(I581*H581,2)</f>
        <v>0</v>
      </c>
      <c r="BL581" s="20" t="s">
        <v>212</v>
      </c>
      <c r="BM581" s="226" t="s">
        <v>1067</v>
      </c>
    </row>
    <row r="582" s="2" customFormat="1">
      <c r="A582" s="41"/>
      <c r="B582" s="42"/>
      <c r="C582" s="43"/>
      <c r="D582" s="228" t="s">
        <v>147</v>
      </c>
      <c r="E582" s="43"/>
      <c r="F582" s="229" t="s">
        <v>1068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147</v>
      </c>
      <c r="AU582" s="20" t="s">
        <v>86</v>
      </c>
    </row>
    <row r="583" s="2" customFormat="1">
      <c r="A583" s="41"/>
      <c r="B583" s="42"/>
      <c r="C583" s="43"/>
      <c r="D583" s="239" t="s">
        <v>314</v>
      </c>
      <c r="E583" s="43"/>
      <c r="F583" s="240" t="s">
        <v>1069</v>
      </c>
      <c r="G583" s="43"/>
      <c r="H583" s="43"/>
      <c r="I583" s="230"/>
      <c r="J583" s="43"/>
      <c r="K583" s="43"/>
      <c r="L583" s="47"/>
      <c r="M583" s="231"/>
      <c r="N583" s="232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314</v>
      </c>
      <c r="AU583" s="20" t="s">
        <v>86</v>
      </c>
    </row>
    <row r="584" s="2" customFormat="1" ht="16.5" customHeight="1">
      <c r="A584" s="41"/>
      <c r="B584" s="42"/>
      <c r="C584" s="273" t="s">
        <v>1070</v>
      </c>
      <c r="D584" s="273" t="s">
        <v>488</v>
      </c>
      <c r="E584" s="274" t="s">
        <v>1071</v>
      </c>
      <c r="F584" s="275" t="s">
        <v>1072</v>
      </c>
      <c r="G584" s="276" t="s">
        <v>555</v>
      </c>
      <c r="H584" s="277">
        <v>8.3800000000000008</v>
      </c>
      <c r="I584" s="278"/>
      <c r="J584" s="279">
        <f>ROUND(I584*H584,2)</f>
        <v>0</v>
      </c>
      <c r="K584" s="275" t="s">
        <v>19</v>
      </c>
      <c r="L584" s="280"/>
      <c r="M584" s="281" t="s">
        <v>19</v>
      </c>
      <c r="N584" s="282" t="s">
        <v>47</v>
      </c>
      <c r="O584" s="87"/>
      <c r="P584" s="224">
        <f>O584*H584</f>
        <v>0</v>
      </c>
      <c r="Q584" s="224">
        <v>0.001</v>
      </c>
      <c r="R584" s="224">
        <f>Q584*H584</f>
        <v>0.0083800000000000003</v>
      </c>
      <c r="S584" s="224">
        <v>0</v>
      </c>
      <c r="T584" s="225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6" t="s">
        <v>491</v>
      </c>
      <c r="AT584" s="226" t="s">
        <v>488</v>
      </c>
      <c r="AU584" s="226" t="s">
        <v>86</v>
      </c>
      <c r="AY584" s="20" t="s">
        <v>138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20" t="s">
        <v>84</v>
      </c>
      <c r="BK584" s="227">
        <f>ROUND(I584*H584,2)</f>
        <v>0</v>
      </c>
      <c r="BL584" s="20" t="s">
        <v>212</v>
      </c>
      <c r="BM584" s="226" t="s">
        <v>1073</v>
      </c>
    </row>
    <row r="585" s="2" customFormat="1">
      <c r="A585" s="41"/>
      <c r="B585" s="42"/>
      <c r="C585" s="43"/>
      <c r="D585" s="228" t="s">
        <v>147</v>
      </c>
      <c r="E585" s="43"/>
      <c r="F585" s="229" t="s">
        <v>1074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147</v>
      </c>
      <c r="AU585" s="20" t="s">
        <v>86</v>
      </c>
    </row>
    <row r="586" s="13" customFormat="1">
      <c r="A586" s="13"/>
      <c r="B586" s="241"/>
      <c r="C586" s="242"/>
      <c r="D586" s="228" t="s">
        <v>316</v>
      </c>
      <c r="E586" s="243" t="s">
        <v>19</v>
      </c>
      <c r="F586" s="244" t="s">
        <v>1075</v>
      </c>
      <c r="G586" s="242"/>
      <c r="H586" s="243" t="s">
        <v>19</v>
      </c>
      <c r="I586" s="245"/>
      <c r="J586" s="242"/>
      <c r="K586" s="242"/>
      <c r="L586" s="246"/>
      <c r="M586" s="247"/>
      <c r="N586" s="248"/>
      <c r="O586" s="248"/>
      <c r="P586" s="248"/>
      <c r="Q586" s="248"/>
      <c r="R586" s="248"/>
      <c r="S586" s="248"/>
      <c r="T586" s="24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0" t="s">
        <v>316</v>
      </c>
      <c r="AU586" s="250" t="s">
        <v>86</v>
      </c>
      <c r="AV586" s="13" t="s">
        <v>84</v>
      </c>
      <c r="AW586" s="13" t="s">
        <v>37</v>
      </c>
      <c r="AX586" s="13" t="s">
        <v>76</v>
      </c>
      <c r="AY586" s="250" t="s">
        <v>138</v>
      </c>
    </row>
    <row r="587" s="14" customFormat="1">
      <c r="A587" s="14"/>
      <c r="B587" s="251"/>
      <c r="C587" s="252"/>
      <c r="D587" s="228" t="s">
        <v>316</v>
      </c>
      <c r="E587" s="253" t="s">
        <v>19</v>
      </c>
      <c r="F587" s="254" t="s">
        <v>1076</v>
      </c>
      <c r="G587" s="252"/>
      <c r="H587" s="255">
        <v>8.3800000000000008</v>
      </c>
      <c r="I587" s="256"/>
      <c r="J587" s="252"/>
      <c r="K587" s="252"/>
      <c r="L587" s="257"/>
      <c r="M587" s="258"/>
      <c r="N587" s="259"/>
      <c r="O587" s="259"/>
      <c r="P587" s="259"/>
      <c r="Q587" s="259"/>
      <c r="R587" s="259"/>
      <c r="S587" s="259"/>
      <c r="T587" s="26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1" t="s">
        <v>316</v>
      </c>
      <c r="AU587" s="261" t="s">
        <v>86</v>
      </c>
      <c r="AV587" s="14" t="s">
        <v>86</v>
      </c>
      <c r="AW587" s="14" t="s">
        <v>37</v>
      </c>
      <c r="AX587" s="14" t="s">
        <v>76</v>
      </c>
      <c r="AY587" s="261" t="s">
        <v>138</v>
      </c>
    </row>
    <row r="588" s="15" customFormat="1">
      <c r="A588" s="15"/>
      <c r="B588" s="262"/>
      <c r="C588" s="263"/>
      <c r="D588" s="228" t="s">
        <v>316</v>
      </c>
      <c r="E588" s="264" t="s">
        <v>19</v>
      </c>
      <c r="F588" s="265" t="s">
        <v>320</v>
      </c>
      <c r="G588" s="263"/>
      <c r="H588" s="266">
        <v>8.3800000000000008</v>
      </c>
      <c r="I588" s="267"/>
      <c r="J588" s="263"/>
      <c r="K588" s="263"/>
      <c r="L588" s="268"/>
      <c r="M588" s="269"/>
      <c r="N588" s="270"/>
      <c r="O588" s="270"/>
      <c r="P588" s="270"/>
      <c r="Q588" s="270"/>
      <c r="R588" s="270"/>
      <c r="S588" s="270"/>
      <c r="T588" s="271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2" t="s">
        <v>316</v>
      </c>
      <c r="AU588" s="272" t="s">
        <v>86</v>
      </c>
      <c r="AV588" s="15" t="s">
        <v>137</v>
      </c>
      <c r="AW588" s="15" t="s">
        <v>37</v>
      </c>
      <c r="AX588" s="15" t="s">
        <v>84</v>
      </c>
      <c r="AY588" s="272" t="s">
        <v>138</v>
      </c>
    </row>
    <row r="589" s="2" customFormat="1" ht="16.5" customHeight="1">
      <c r="A589" s="41"/>
      <c r="B589" s="42"/>
      <c r="C589" s="215" t="s">
        <v>1077</v>
      </c>
      <c r="D589" s="215" t="s">
        <v>141</v>
      </c>
      <c r="E589" s="216" t="s">
        <v>1078</v>
      </c>
      <c r="F589" s="217" t="s">
        <v>1079</v>
      </c>
      <c r="G589" s="218" t="s">
        <v>194</v>
      </c>
      <c r="H589" s="219">
        <v>1</v>
      </c>
      <c r="I589" s="220"/>
      <c r="J589" s="221">
        <f>ROUND(I589*H589,2)</f>
        <v>0</v>
      </c>
      <c r="K589" s="217" t="s">
        <v>19</v>
      </c>
      <c r="L589" s="47"/>
      <c r="M589" s="222" t="s">
        <v>19</v>
      </c>
      <c r="N589" s="223" t="s">
        <v>47</v>
      </c>
      <c r="O589" s="87"/>
      <c r="P589" s="224">
        <f>O589*H589</f>
        <v>0</v>
      </c>
      <c r="Q589" s="224">
        <v>5.0000000000000002E-05</v>
      </c>
      <c r="R589" s="224">
        <f>Q589*H589</f>
        <v>5.0000000000000002E-05</v>
      </c>
      <c r="S589" s="224">
        <v>0</v>
      </c>
      <c r="T589" s="225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6" t="s">
        <v>212</v>
      </c>
      <c r="AT589" s="226" t="s">
        <v>141</v>
      </c>
      <c r="AU589" s="226" t="s">
        <v>86</v>
      </c>
      <c r="AY589" s="20" t="s">
        <v>138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20" t="s">
        <v>84</v>
      </c>
      <c r="BK589" s="227">
        <f>ROUND(I589*H589,2)</f>
        <v>0</v>
      </c>
      <c r="BL589" s="20" t="s">
        <v>212</v>
      </c>
      <c r="BM589" s="226" t="s">
        <v>1080</v>
      </c>
    </row>
    <row r="590" s="2" customFormat="1">
      <c r="A590" s="41"/>
      <c r="B590" s="42"/>
      <c r="C590" s="43"/>
      <c r="D590" s="228" t="s">
        <v>147</v>
      </c>
      <c r="E590" s="43"/>
      <c r="F590" s="229" t="s">
        <v>1079</v>
      </c>
      <c r="G590" s="43"/>
      <c r="H590" s="43"/>
      <c r="I590" s="230"/>
      <c r="J590" s="43"/>
      <c r="K590" s="43"/>
      <c r="L590" s="47"/>
      <c r="M590" s="231"/>
      <c r="N590" s="232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147</v>
      </c>
      <c r="AU590" s="20" t="s">
        <v>86</v>
      </c>
    </row>
    <row r="591" s="13" customFormat="1">
      <c r="A591" s="13"/>
      <c r="B591" s="241"/>
      <c r="C591" s="242"/>
      <c r="D591" s="228" t="s">
        <v>316</v>
      </c>
      <c r="E591" s="243" t="s">
        <v>19</v>
      </c>
      <c r="F591" s="244" t="s">
        <v>1081</v>
      </c>
      <c r="G591" s="242"/>
      <c r="H591" s="243" t="s">
        <v>19</v>
      </c>
      <c r="I591" s="245"/>
      <c r="J591" s="242"/>
      <c r="K591" s="242"/>
      <c r="L591" s="246"/>
      <c r="M591" s="247"/>
      <c r="N591" s="248"/>
      <c r="O591" s="248"/>
      <c r="P591" s="248"/>
      <c r="Q591" s="248"/>
      <c r="R591" s="248"/>
      <c r="S591" s="248"/>
      <c r="T591" s="24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0" t="s">
        <v>316</v>
      </c>
      <c r="AU591" s="250" t="s">
        <v>86</v>
      </c>
      <c r="AV591" s="13" t="s">
        <v>84</v>
      </c>
      <c r="AW591" s="13" t="s">
        <v>37</v>
      </c>
      <c r="AX591" s="13" t="s">
        <v>76</v>
      </c>
      <c r="AY591" s="250" t="s">
        <v>138</v>
      </c>
    </row>
    <row r="592" s="14" customFormat="1">
      <c r="A592" s="14"/>
      <c r="B592" s="251"/>
      <c r="C592" s="252"/>
      <c r="D592" s="228" t="s">
        <v>316</v>
      </c>
      <c r="E592" s="253" t="s">
        <v>19</v>
      </c>
      <c r="F592" s="254" t="s">
        <v>1082</v>
      </c>
      <c r="G592" s="252"/>
      <c r="H592" s="255">
        <v>1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1" t="s">
        <v>316</v>
      </c>
      <c r="AU592" s="261" t="s">
        <v>86</v>
      </c>
      <c r="AV592" s="14" t="s">
        <v>86</v>
      </c>
      <c r="AW592" s="14" t="s">
        <v>37</v>
      </c>
      <c r="AX592" s="14" t="s">
        <v>84</v>
      </c>
      <c r="AY592" s="261" t="s">
        <v>138</v>
      </c>
    </row>
    <row r="593" s="2" customFormat="1" ht="16.5" customHeight="1">
      <c r="A593" s="41"/>
      <c r="B593" s="42"/>
      <c r="C593" s="215" t="s">
        <v>1083</v>
      </c>
      <c r="D593" s="215" t="s">
        <v>141</v>
      </c>
      <c r="E593" s="216" t="s">
        <v>1084</v>
      </c>
      <c r="F593" s="217" t="s">
        <v>1085</v>
      </c>
      <c r="G593" s="218" t="s">
        <v>295</v>
      </c>
      <c r="H593" s="219">
        <v>7.7000000000000002</v>
      </c>
      <c r="I593" s="220"/>
      <c r="J593" s="221">
        <f>ROUND(I593*H593,2)</f>
        <v>0</v>
      </c>
      <c r="K593" s="217" t="s">
        <v>19</v>
      </c>
      <c r="L593" s="47"/>
      <c r="M593" s="222" t="s">
        <v>19</v>
      </c>
      <c r="N593" s="223" t="s">
        <v>47</v>
      </c>
      <c r="O593" s="87"/>
      <c r="P593" s="224">
        <f>O593*H593</f>
        <v>0</v>
      </c>
      <c r="Q593" s="224">
        <v>0</v>
      </c>
      <c r="R593" s="224">
        <f>Q593*H593</f>
        <v>0</v>
      </c>
      <c r="S593" s="224">
        <v>0</v>
      </c>
      <c r="T593" s="225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26" t="s">
        <v>212</v>
      </c>
      <c r="AT593" s="226" t="s">
        <v>141</v>
      </c>
      <c r="AU593" s="226" t="s">
        <v>86</v>
      </c>
      <c r="AY593" s="20" t="s">
        <v>138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20" t="s">
        <v>84</v>
      </c>
      <c r="BK593" s="227">
        <f>ROUND(I593*H593,2)</f>
        <v>0</v>
      </c>
      <c r="BL593" s="20" t="s">
        <v>212</v>
      </c>
      <c r="BM593" s="226" t="s">
        <v>1086</v>
      </c>
    </row>
    <row r="594" s="2" customFormat="1">
      <c r="A594" s="41"/>
      <c r="B594" s="42"/>
      <c r="C594" s="43"/>
      <c r="D594" s="228" t="s">
        <v>147</v>
      </c>
      <c r="E594" s="43"/>
      <c r="F594" s="229" t="s">
        <v>1087</v>
      </c>
      <c r="G594" s="43"/>
      <c r="H594" s="43"/>
      <c r="I594" s="230"/>
      <c r="J594" s="43"/>
      <c r="K594" s="43"/>
      <c r="L594" s="47"/>
      <c r="M594" s="231"/>
      <c r="N594" s="232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147</v>
      </c>
      <c r="AU594" s="20" t="s">
        <v>86</v>
      </c>
    </row>
    <row r="595" s="13" customFormat="1">
      <c r="A595" s="13"/>
      <c r="B595" s="241"/>
      <c r="C595" s="242"/>
      <c r="D595" s="228" t="s">
        <v>316</v>
      </c>
      <c r="E595" s="243" t="s">
        <v>19</v>
      </c>
      <c r="F595" s="244" t="s">
        <v>1088</v>
      </c>
      <c r="G595" s="242"/>
      <c r="H595" s="243" t="s">
        <v>19</v>
      </c>
      <c r="I595" s="245"/>
      <c r="J595" s="242"/>
      <c r="K595" s="242"/>
      <c r="L595" s="246"/>
      <c r="M595" s="247"/>
      <c r="N595" s="248"/>
      <c r="O595" s="248"/>
      <c r="P595" s="248"/>
      <c r="Q595" s="248"/>
      <c r="R595" s="248"/>
      <c r="S595" s="248"/>
      <c r="T595" s="24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0" t="s">
        <v>316</v>
      </c>
      <c r="AU595" s="250" t="s">
        <v>86</v>
      </c>
      <c r="AV595" s="13" t="s">
        <v>84</v>
      </c>
      <c r="AW595" s="13" t="s">
        <v>37</v>
      </c>
      <c r="AX595" s="13" t="s">
        <v>76</v>
      </c>
      <c r="AY595" s="250" t="s">
        <v>138</v>
      </c>
    </row>
    <row r="596" s="13" customFormat="1">
      <c r="A596" s="13"/>
      <c r="B596" s="241"/>
      <c r="C596" s="242"/>
      <c r="D596" s="228" t="s">
        <v>316</v>
      </c>
      <c r="E596" s="243" t="s">
        <v>19</v>
      </c>
      <c r="F596" s="244" t="s">
        <v>1089</v>
      </c>
      <c r="G596" s="242"/>
      <c r="H596" s="243" t="s">
        <v>19</v>
      </c>
      <c r="I596" s="245"/>
      <c r="J596" s="242"/>
      <c r="K596" s="242"/>
      <c r="L596" s="246"/>
      <c r="M596" s="247"/>
      <c r="N596" s="248"/>
      <c r="O596" s="248"/>
      <c r="P596" s="248"/>
      <c r="Q596" s="248"/>
      <c r="R596" s="248"/>
      <c r="S596" s="248"/>
      <c r="T596" s="24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0" t="s">
        <v>316</v>
      </c>
      <c r="AU596" s="250" t="s">
        <v>86</v>
      </c>
      <c r="AV596" s="13" t="s">
        <v>84</v>
      </c>
      <c r="AW596" s="13" t="s">
        <v>37</v>
      </c>
      <c r="AX596" s="13" t="s">
        <v>76</v>
      </c>
      <c r="AY596" s="250" t="s">
        <v>138</v>
      </c>
    </row>
    <row r="597" s="14" customFormat="1">
      <c r="A597" s="14"/>
      <c r="B597" s="251"/>
      <c r="C597" s="252"/>
      <c r="D597" s="228" t="s">
        <v>316</v>
      </c>
      <c r="E597" s="253" t="s">
        <v>19</v>
      </c>
      <c r="F597" s="254" t="s">
        <v>1090</v>
      </c>
      <c r="G597" s="252"/>
      <c r="H597" s="255">
        <v>4.4000000000000004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316</v>
      </c>
      <c r="AU597" s="261" t="s">
        <v>86</v>
      </c>
      <c r="AV597" s="14" t="s">
        <v>86</v>
      </c>
      <c r="AW597" s="14" t="s">
        <v>37</v>
      </c>
      <c r="AX597" s="14" t="s">
        <v>76</v>
      </c>
      <c r="AY597" s="261" t="s">
        <v>138</v>
      </c>
    </row>
    <row r="598" s="13" customFormat="1">
      <c r="A598" s="13"/>
      <c r="B598" s="241"/>
      <c r="C598" s="242"/>
      <c r="D598" s="228" t="s">
        <v>316</v>
      </c>
      <c r="E598" s="243" t="s">
        <v>19</v>
      </c>
      <c r="F598" s="244" t="s">
        <v>1091</v>
      </c>
      <c r="G598" s="242"/>
      <c r="H598" s="243" t="s">
        <v>19</v>
      </c>
      <c r="I598" s="245"/>
      <c r="J598" s="242"/>
      <c r="K598" s="242"/>
      <c r="L598" s="246"/>
      <c r="M598" s="247"/>
      <c r="N598" s="248"/>
      <c r="O598" s="248"/>
      <c r="P598" s="248"/>
      <c r="Q598" s="248"/>
      <c r="R598" s="248"/>
      <c r="S598" s="248"/>
      <c r="T598" s="249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0" t="s">
        <v>316</v>
      </c>
      <c r="AU598" s="250" t="s">
        <v>86</v>
      </c>
      <c r="AV598" s="13" t="s">
        <v>84</v>
      </c>
      <c r="AW598" s="13" t="s">
        <v>37</v>
      </c>
      <c r="AX598" s="13" t="s">
        <v>76</v>
      </c>
      <c r="AY598" s="250" t="s">
        <v>138</v>
      </c>
    </row>
    <row r="599" s="14" customFormat="1">
      <c r="A599" s="14"/>
      <c r="B599" s="251"/>
      <c r="C599" s="252"/>
      <c r="D599" s="228" t="s">
        <v>316</v>
      </c>
      <c r="E599" s="253" t="s">
        <v>19</v>
      </c>
      <c r="F599" s="254" t="s">
        <v>1092</v>
      </c>
      <c r="G599" s="252"/>
      <c r="H599" s="255">
        <v>3.2999999999999998</v>
      </c>
      <c r="I599" s="256"/>
      <c r="J599" s="252"/>
      <c r="K599" s="252"/>
      <c r="L599" s="257"/>
      <c r="M599" s="258"/>
      <c r="N599" s="259"/>
      <c r="O599" s="259"/>
      <c r="P599" s="259"/>
      <c r="Q599" s="259"/>
      <c r="R599" s="259"/>
      <c r="S599" s="259"/>
      <c r="T599" s="26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1" t="s">
        <v>316</v>
      </c>
      <c r="AU599" s="261" t="s">
        <v>86</v>
      </c>
      <c r="AV599" s="14" t="s">
        <v>86</v>
      </c>
      <c r="AW599" s="14" t="s">
        <v>37</v>
      </c>
      <c r="AX599" s="14" t="s">
        <v>76</v>
      </c>
      <c r="AY599" s="261" t="s">
        <v>138</v>
      </c>
    </row>
    <row r="600" s="15" customFormat="1">
      <c r="A600" s="15"/>
      <c r="B600" s="262"/>
      <c r="C600" s="263"/>
      <c r="D600" s="228" t="s">
        <v>316</v>
      </c>
      <c r="E600" s="264" t="s">
        <v>19</v>
      </c>
      <c r="F600" s="265" t="s">
        <v>320</v>
      </c>
      <c r="G600" s="263"/>
      <c r="H600" s="266">
        <v>7.7000000000000002</v>
      </c>
      <c r="I600" s="267"/>
      <c r="J600" s="263"/>
      <c r="K600" s="263"/>
      <c r="L600" s="268"/>
      <c r="M600" s="269"/>
      <c r="N600" s="270"/>
      <c r="O600" s="270"/>
      <c r="P600" s="270"/>
      <c r="Q600" s="270"/>
      <c r="R600" s="270"/>
      <c r="S600" s="270"/>
      <c r="T600" s="271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2" t="s">
        <v>316</v>
      </c>
      <c r="AU600" s="272" t="s">
        <v>86</v>
      </c>
      <c r="AV600" s="15" t="s">
        <v>137</v>
      </c>
      <c r="AW600" s="15" t="s">
        <v>37</v>
      </c>
      <c r="AX600" s="15" t="s">
        <v>84</v>
      </c>
      <c r="AY600" s="272" t="s">
        <v>138</v>
      </c>
    </row>
    <row r="601" s="2" customFormat="1" ht="16.5" customHeight="1">
      <c r="A601" s="41"/>
      <c r="B601" s="42"/>
      <c r="C601" s="273" t="s">
        <v>1093</v>
      </c>
      <c r="D601" s="273" t="s">
        <v>488</v>
      </c>
      <c r="E601" s="274" t="s">
        <v>1094</v>
      </c>
      <c r="F601" s="275" t="s">
        <v>1095</v>
      </c>
      <c r="G601" s="276" t="s">
        <v>555</v>
      </c>
      <c r="H601" s="277">
        <v>102.40000000000001</v>
      </c>
      <c r="I601" s="278"/>
      <c r="J601" s="279">
        <f>ROUND(I601*H601,2)</f>
        <v>0</v>
      </c>
      <c r="K601" s="275" t="s">
        <v>19</v>
      </c>
      <c r="L601" s="280"/>
      <c r="M601" s="281" t="s">
        <v>19</v>
      </c>
      <c r="N601" s="282" t="s">
        <v>47</v>
      </c>
      <c r="O601" s="87"/>
      <c r="P601" s="224">
        <f>O601*H601</f>
        <v>0</v>
      </c>
      <c r="Q601" s="224">
        <v>0.001</v>
      </c>
      <c r="R601" s="224">
        <f>Q601*H601</f>
        <v>0.10240000000000001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491</v>
      </c>
      <c r="AT601" s="226" t="s">
        <v>488</v>
      </c>
      <c r="AU601" s="226" t="s">
        <v>86</v>
      </c>
      <c r="AY601" s="20" t="s">
        <v>138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84</v>
      </c>
      <c r="BK601" s="227">
        <f>ROUND(I601*H601,2)</f>
        <v>0</v>
      </c>
      <c r="BL601" s="20" t="s">
        <v>212</v>
      </c>
      <c r="BM601" s="226" t="s">
        <v>1096</v>
      </c>
    </row>
    <row r="602" s="2" customFormat="1">
      <c r="A602" s="41"/>
      <c r="B602" s="42"/>
      <c r="C602" s="43"/>
      <c r="D602" s="228" t="s">
        <v>147</v>
      </c>
      <c r="E602" s="43"/>
      <c r="F602" s="229" t="s">
        <v>1097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147</v>
      </c>
      <c r="AU602" s="20" t="s">
        <v>86</v>
      </c>
    </row>
    <row r="603" s="2" customFormat="1">
      <c r="A603" s="41"/>
      <c r="B603" s="42"/>
      <c r="C603" s="43"/>
      <c r="D603" s="228" t="s">
        <v>148</v>
      </c>
      <c r="E603" s="43"/>
      <c r="F603" s="233" t="s">
        <v>1098</v>
      </c>
      <c r="G603" s="43"/>
      <c r="H603" s="43"/>
      <c r="I603" s="230"/>
      <c r="J603" s="43"/>
      <c r="K603" s="43"/>
      <c r="L603" s="47"/>
      <c r="M603" s="231"/>
      <c r="N603" s="232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148</v>
      </c>
      <c r="AU603" s="20" t="s">
        <v>86</v>
      </c>
    </row>
    <row r="604" s="14" customFormat="1">
      <c r="A604" s="14"/>
      <c r="B604" s="251"/>
      <c r="C604" s="252"/>
      <c r="D604" s="228" t="s">
        <v>316</v>
      </c>
      <c r="E604" s="253" t="s">
        <v>19</v>
      </c>
      <c r="F604" s="254" t="s">
        <v>1099</v>
      </c>
      <c r="G604" s="252"/>
      <c r="H604" s="255">
        <v>42.979999999999997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1" t="s">
        <v>316</v>
      </c>
      <c r="AU604" s="261" t="s">
        <v>86</v>
      </c>
      <c r="AV604" s="14" t="s">
        <v>86</v>
      </c>
      <c r="AW604" s="14" t="s">
        <v>37</v>
      </c>
      <c r="AX604" s="14" t="s">
        <v>76</v>
      </c>
      <c r="AY604" s="261" t="s">
        <v>138</v>
      </c>
    </row>
    <row r="605" s="14" customFormat="1">
      <c r="A605" s="14"/>
      <c r="B605" s="251"/>
      <c r="C605" s="252"/>
      <c r="D605" s="228" t="s">
        <v>316</v>
      </c>
      <c r="E605" s="253" t="s">
        <v>19</v>
      </c>
      <c r="F605" s="254" t="s">
        <v>1100</v>
      </c>
      <c r="G605" s="252"/>
      <c r="H605" s="255">
        <v>59.420000000000002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1" t="s">
        <v>316</v>
      </c>
      <c r="AU605" s="261" t="s">
        <v>86</v>
      </c>
      <c r="AV605" s="14" t="s">
        <v>86</v>
      </c>
      <c r="AW605" s="14" t="s">
        <v>37</v>
      </c>
      <c r="AX605" s="14" t="s">
        <v>76</v>
      </c>
      <c r="AY605" s="261" t="s">
        <v>138</v>
      </c>
    </row>
    <row r="606" s="15" customFormat="1">
      <c r="A606" s="15"/>
      <c r="B606" s="262"/>
      <c r="C606" s="263"/>
      <c r="D606" s="228" t="s">
        <v>316</v>
      </c>
      <c r="E606" s="264" t="s">
        <v>1101</v>
      </c>
      <c r="F606" s="265" t="s">
        <v>320</v>
      </c>
      <c r="G606" s="263"/>
      <c r="H606" s="266">
        <v>102.40000000000001</v>
      </c>
      <c r="I606" s="267"/>
      <c r="J606" s="263"/>
      <c r="K606" s="263"/>
      <c r="L606" s="268"/>
      <c r="M606" s="269"/>
      <c r="N606" s="270"/>
      <c r="O606" s="270"/>
      <c r="P606" s="270"/>
      <c r="Q606" s="270"/>
      <c r="R606" s="270"/>
      <c r="S606" s="270"/>
      <c r="T606" s="271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72" t="s">
        <v>316</v>
      </c>
      <c r="AU606" s="272" t="s">
        <v>86</v>
      </c>
      <c r="AV606" s="15" t="s">
        <v>137</v>
      </c>
      <c r="AW606" s="15" t="s">
        <v>37</v>
      </c>
      <c r="AX606" s="15" t="s">
        <v>84</v>
      </c>
      <c r="AY606" s="272" t="s">
        <v>138</v>
      </c>
    </row>
    <row r="607" s="2" customFormat="1" ht="16.5" customHeight="1">
      <c r="A607" s="41"/>
      <c r="B607" s="42"/>
      <c r="C607" s="273" t="s">
        <v>1102</v>
      </c>
      <c r="D607" s="273" t="s">
        <v>488</v>
      </c>
      <c r="E607" s="274" t="s">
        <v>1103</v>
      </c>
      <c r="F607" s="275" t="s">
        <v>1104</v>
      </c>
      <c r="G607" s="276" t="s">
        <v>555</v>
      </c>
      <c r="H607" s="277">
        <v>112.56</v>
      </c>
      <c r="I607" s="278"/>
      <c r="J607" s="279">
        <f>ROUND(I607*H607,2)</f>
        <v>0</v>
      </c>
      <c r="K607" s="275" t="s">
        <v>19</v>
      </c>
      <c r="L607" s="280"/>
      <c r="M607" s="281" t="s">
        <v>19</v>
      </c>
      <c r="N607" s="282" t="s">
        <v>47</v>
      </c>
      <c r="O607" s="87"/>
      <c r="P607" s="224">
        <f>O607*H607</f>
        <v>0</v>
      </c>
      <c r="Q607" s="224">
        <v>0.001</v>
      </c>
      <c r="R607" s="224">
        <f>Q607*H607</f>
        <v>0.11256000000000001</v>
      </c>
      <c r="S607" s="224">
        <v>0</v>
      </c>
      <c r="T607" s="225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26" t="s">
        <v>491</v>
      </c>
      <c r="AT607" s="226" t="s">
        <v>488</v>
      </c>
      <c r="AU607" s="226" t="s">
        <v>86</v>
      </c>
      <c r="AY607" s="20" t="s">
        <v>138</v>
      </c>
      <c r="BE607" s="227">
        <f>IF(N607="základní",J607,0)</f>
        <v>0</v>
      </c>
      <c r="BF607" s="227">
        <f>IF(N607="snížená",J607,0)</f>
        <v>0</v>
      </c>
      <c r="BG607" s="227">
        <f>IF(N607="zákl. přenesená",J607,0)</f>
        <v>0</v>
      </c>
      <c r="BH607" s="227">
        <f>IF(N607="sníž. přenesená",J607,0)</f>
        <v>0</v>
      </c>
      <c r="BI607" s="227">
        <f>IF(N607="nulová",J607,0)</f>
        <v>0</v>
      </c>
      <c r="BJ607" s="20" t="s">
        <v>84</v>
      </c>
      <c r="BK607" s="227">
        <f>ROUND(I607*H607,2)</f>
        <v>0</v>
      </c>
      <c r="BL607" s="20" t="s">
        <v>212</v>
      </c>
      <c r="BM607" s="226" t="s">
        <v>1105</v>
      </c>
    </row>
    <row r="608" s="2" customFormat="1">
      <c r="A608" s="41"/>
      <c r="B608" s="42"/>
      <c r="C608" s="43"/>
      <c r="D608" s="228" t="s">
        <v>147</v>
      </c>
      <c r="E608" s="43"/>
      <c r="F608" s="229" t="s">
        <v>1106</v>
      </c>
      <c r="G608" s="43"/>
      <c r="H608" s="43"/>
      <c r="I608" s="230"/>
      <c r="J608" s="43"/>
      <c r="K608" s="43"/>
      <c r="L608" s="47"/>
      <c r="M608" s="231"/>
      <c r="N608" s="232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147</v>
      </c>
      <c r="AU608" s="20" t="s">
        <v>86</v>
      </c>
    </row>
    <row r="609" s="2" customFormat="1">
      <c r="A609" s="41"/>
      <c r="B609" s="42"/>
      <c r="C609" s="43"/>
      <c r="D609" s="228" t="s">
        <v>148</v>
      </c>
      <c r="E609" s="43"/>
      <c r="F609" s="233" t="s">
        <v>1098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148</v>
      </c>
      <c r="AU609" s="20" t="s">
        <v>86</v>
      </c>
    </row>
    <row r="610" s="14" customFormat="1">
      <c r="A610" s="14"/>
      <c r="B610" s="251"/>
      <c r="C610" s="252"/>
      <c r="D610" s="228" t="s">
        <v>316</v>
      </c>
      <c r="E610" s="253" t="s">
        <v>19</v>
      </c>
      <c r="F610" s="254" t="s">
        <v>1107</v>
      </c>
      <c r="G610" s="252"/>
      <c r="H610" s="255">
        <v>49.990000000000002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1" t="s">
        <v>316</v>
      </c>
      <c r="AU610" s="261" t="s">
        <v>86</v>
      </c>
      <c r="AV610" s="14" t="s">
        <v>86</v>
      </c>
      <c r="AW610" s="14" t="s">
        <v>37</v>
      </c>
      <c r="AX610" s="14" t="s">
        <v>76</v>
      </c>
      <c r="AY610" s="261" t="s">
        <v>138</v>
      </c>
    </row>
    <row r="611" s="14" customFormat="1">
      <c r="A611" s="14"/>
      <c r="B611" s="251"/>
      <c r="C611" s="252"/>
      <c r="D611" s="228" t="s">
        <v>316</v>
      </c>
      <c r="E611" s="253" t="s">
        <v>19</v>
      </c>
      <c r="F611" s="254" t="s">
        <v>1108</v>
      </c>
      <c r="G611" s="252"/>
      <c r="H611" s="255">
        <v>62.57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1" t="s">
        <v>316</v>
      </c>
      <c r="AU611" s="261" t="s">
        <v>86</v>
      </c>
      <c r="AV611" s="14" t="s">
        <v>86</v>
      </c>
      <c r="AW611" s="14" t="s">
        <v>37</v>
      </c>
      <c r="AX611" s="14" t="s">
        <v>76</v>
      </c>
      <c r="AY611" s="261" t="s">
        <v>138</v>
      </c>
    </row>
    <row r="612" s="15" customFormat="1">
      <c r="A612" s="15"/>
      <c r="B612" s="262"/>
      <c r="C612" s="263"/>
      <c r="D612" s="228" t="s">
        <v>316</v>
      </c>
      <c r="E612" s="264" t="s">
        <v>1109</v>
      </c>
      <c r="F612" s="265" t="s">
        <v>320</v>
      </c>
      <c r="G612" s="263"/>
      <c r="H612" s="266">
        <v>112.56</v>
      </c>
      <c r="I612" s="267"/>
      <c r="J612" s="263"/>
      <c r="K612" s="263"/>
      <c r="L612" s="268"/>
      <c r="M612" s="269"/>
      <c r="N612" s="270"/>
      <c r="O612" s="270"/>
      <c r="P612" s="270"/>
      <c r="Q612" s="270"/>
      <c r="R612" s="270"/>
      <c r="S612" s="270"/>
      <c r="T612" s="271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2" t="s">
        <v>316</v>
      </c>
      <c r="AU612" s="272" t="s">
        <v>86</v>
      </c>
      <c r="AV612" s="15" t="s">
        <v>137</v>
      </c>
      <c r="AW612" s="15" t="s">
        <v>37</v>
      </c>
      <c r="AX612" s="15" t="s">
        <v>84</v>
      </c>
      <c r="AY612" s="272" t="s">
        <v>138</v>
      </c>
    </row>
    <row r="613" s="2" customFormat="1" ht="16.5" customHeight="1">
      <c r="A613" s="41"/>
      <c r="B613" s="42"/>
      <c r="C613" s="215" t="s">
        <v>1110</v>
      </c>
      <c r="D613" s="215" t="s">
        <v>141</v>
      </c>
      <c r="E613" s="216" t="s">
        <v>1111</v>
      </c>
      <c r="F613" s="217" t="s">
        <v>1112</v>
      </c>
      <c r="G613" s="218" t="s">
        <v>555</v>
      </c>
      <c r="H613" s="219">
        <v>927.39400000000001</v>
      </c>
      <c r="I613" s="220"/>
      <c r="J613" s="221">
        <f>ROUND(I613*H613,2)</f>
        <v>0</v>
      </c>
      <c r="K613" s="217" t="s">
        <v>19</v>
      </c>
      <c r="L613" s="47"/>
      <c r="M613" s="222" t="s">
        <v>19</v>
      </c>
      <c r="N613" s="223" t="s">
        <v>47</v>
      </c>
      <c r="O613" s="87"/>
      <c r="P613" s="224">
        <f>O613*H613</f>
        <v>0</v>
      </c>
      <c r="Q613" s="224">
        <v>5.0000000000000002E-05</v>
      </c>
      <c r="R613" s="224">
        <f>Q613*H613</f>
        <v>0.0463697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212</v>
      </c>
      <c r="AT613" s="226" t="s">
        <v>141</v>
      </c>
      <c r="AU613" s="226" t="s">
        <v>86</v>
      </c>
      <c r="AY613" s="20" t="s">
        <v>138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84</v>
      </c>
      <c r="BK613" s="227">
        <f>ROUND(I613*H613,2)</f>
        <v>0</v>
      </c>
      <c r="BL613" s="20" t="s">
        <v>212</v>
      </c>
      <c r="BM613" s="226" t="s">
        <v>1113</v>
      </c>
    </row>
    <row r="614" s="2" customFormat="1">
      <c r="A614" s="41"/>
      <c r="B614" s="42"/>
      <c r="C614" s="43"/>
      <c r="D614" s="228" t="s">
        <v>147</v>
      </c>
      <c r="E614" s="43"/>
      <c r="F614" s="229" t="s">
        <v>1114</v>
      </c>
      <c r="G614" s="43"/>
      <c r="H614" s="43"/>
      <c r="I614" s="230"/>
      <c r="J614" s="43"/>
      <c r="K614" s="43"/>
      <c r="L614" s="47"/>
      <c r="M614" s="231"/>
      <c r="N614" s="232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147</v>
      </c>
      <c r="AU614" s="20" t="s">
        <v>86</v>
      </c>
    </row>
    <row r="615" s="14" customFormat="1">
      <c r="A615" s="14"/>
      <c r="B615" s="251"/>
      <c r="C615" s="252"/>
      <c r="D615" s="228" t="s">
        <v>316</v>
      </c>
      <c r="E615" s="253" t="s">
        <v>19</v>
      </c>
      <c r="F615" s="254" t="s">
        <v>557</v>
      </c>
      <c r="G615" s="252"/>
      <c r="H615" s="255">
        <v>80.950000000000003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1" t="s">
        <v>316</v>
      </c>
      <c r="AU615" s="261" t="s">
        <v>86</v>
      </c>
      <c r="AV615" s="14" t="s">
        <v>86</v>
      </c>
      <c r="AW615" s="14" t="s">
        <v>37</v>
      </c>
      <c r="AX615" s="14" t="s">
        <v>76</v>
      </c>
      <c r="AY615" s="261" t="s">
        <v>138</v>
      </c>
    </row>
    <row r="616" s="14" customFormat="1">
      <c r="A616" s="14"/>
      <c r="B616" s="251"/>
      <c r="C616" s="252"/>
      <c r="D616" s="228" t="s">
        <v>316</v>
      </c>
      <c r="E616" s="253" t="s">
        <v>19</v>
      </c>
      <c r="F616" s="254" t="s">
        <v>554</v>
      </c>
      <c r="G616" s="252"/>
      <c r="H616" s="255">
        <v>538.5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1" t="s">
        <v>316</v>
      </c>
      <c r="AU616" s="261" t="s">
        <v>86</v>
      </c>
      <c r="AV616" s="14" t="s">
        <v>86</v>
      </c>
      <c r="AW616" s="14" t="s">
        <v>37</v>
      </c>
      <c r="AX616" s="14" t="s">
        <v>76</v>
      </c>
      <c r="AY616" s="261" t="s">
        <v>138</v>
      </c>
    </row>
    <row r="617" s="14" customFormat="1">
      <c r="A617" s="14"/>
      <c r="B617" s="251"/>
      <c r="C617" s="252"/>
      <c r="D617" s="228" t="s">
        <v>316</v>
      </c>
      <c r="E617" s="253" t="s">
        <v>19</v>
      </c>
      <c r="F617" s="254" t="s">
        <v>1115</v>
      </c>
      <c r="G617" s="252"/>
      <c r="H617" s="255">
        <v>135.172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1" t="s">
        <v>316</v>
      </c>
      <c r="AU617" s="261" t="s">
        <v>86</v>
      </c>
      <c r="AV617" s="14" t="s">
        <v>86</v>
      </c>
      <c r="AW617" s="14" t="s">
        <v>37</v>
      </c>
      <c r="AX617" s="14" t="s">
        <v>76</v>
      </c>
      <c r="AY617" s="261" t="s">
        <v>138</v>
      </c>
    </row>
    <row r="618" s="14" customFormat="1">
      <c r="A618" s="14"/>
      <c r="B618" s="251"/>
      <c r="C618" s="252"/>
      <c r="D618" s="228" t="s">
        <v>316</v>
      </c>
      <c r="E618" s="253" t="s">
        <v>19</v>
      </c>
      <c r="F618" s="254" t="s">
        <v>1116</v>
      </c>
      <c r="G618" s="252"/>
      <c r="H618" s="255">
        <v>172.77199999999999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316</v>
      </c>
      <c r="AU618" s="261" t="s">
        <v>86</v>
      </c>
      <c r="AV618" s="14" t="s">
        <v>86</v>
      </c>
      <c r="AW618" s="14" t="s">
        <v>37</v>
      </c>
      <c r="AX618" s="14" t="s">
        <v>76</v>
      </c>
      <c r="AY618" s="261" t="s">
        <v>138</v>
      </c>
    </row>
    <row r="619" s="15" customFormat="1">
      <c r="A619" s="15"/>
      <c r="B619" s="262"/>
      <c r="C619" s="263"/>
      <c r="D619" s="228" t="s">
        <v>316</v>
      </c>
      <c r="E619" s="264" t="s">
        <v>19</v>
      </c>
      <c r="F619" s="265" t="s">
        <v>320</v>
      </c>
      <c r="G619" s="263"/>
      <c r="H619" s="266">
        <v>927.39400000000001</v>
      </c>
      <c r="I619" s="267"/>
      <c r="J619" s="263"/>
      <c r="K619" s="263"/>
      <c r="L619" s="268"/>
      <c r="M619" s="269"/>
      <c r="N619" s="270"/>
      <c r="O619" s="270"/>
      <c r="P619" s="270"/>
      <c r="Q619" s="270"/>
      <c r="R619" s="270"/>
      <c r="S619" s="270"/>
      <c r="T619" s="271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2" t="s">
        <v>316</v>
      </c>
      <c r="AU619" s="272" t="s">
        <v>86</v>
      </c>
      <c r="AV619" s="15" t="s">
        <v>137</v>
      </c>
      <c r="AW619" s="15" t="s">
        <v>37</v>
      </c>
      <c r="AX619" s="15" t="s">
        <v>84</v>
      </c>
      <c r="AY619" s="272" t="s">
        <v>138</v>
      </c>
    </row>
    <row r="620" s="2" customFormat="1" ht="16.5" customHeight="1">
      <c r="A620" s="41"/>
      <c r="B620" s="42"/>
      <c r="C620" s="273" t="s">
        <v>1117</v>
      </c>
      <c r="D620" s="273" t="s">
        <v>488</v>
      </c>
      <c r="E620" s="274" t="s">
        <v>1118</v>
      </c>
      <c r="F620" s="275" t="s">
        <v>1119</v>
      </c>
      <c r="G620" s="276" t="s">
        <v>555</v>
      </c>
      <c r="H620" s="277">
        <v>80.950000000000003</v>
      </c>
      <c r="I620" s="278"/>
      <c r="J620" s="279">
        <f>ROUND(I620*H620,2)</f>
        <v>0</v>
      </c>
      <c r="K620" s="275" t="s">
        <v>19</v>
      </c>
      <c r="L620" s="280"/>
      <c r="M620" s="281" t="s">
        <v>19</v>
      </c>
      <c r="N620" s="282" t="s">
        <v>47</v>
      </c>
      <c r="O620" s="87"/>
      <c r="P620" s="224">
        <f>O620*H620</f>
        <v>0</v>
      </c>
      <c r="Q620" s="224">
        <v>0.001</v>
      </c>
      <c r="R620" s="224">
        <f>Q620*H620</f>
        <v>0.080950000000000008</v>
      </c>
      <c r="S620" s="224">
        <v>0</v>
      </c>
      <c r="T620" s="225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6" t="s">
        <v>491</v>
      </c>
      <c r="AT620" s="226" t="s">
        <v>488</v>
      </c>
      <c r="AU620" s="226" t="s">
        <v>86</v>
      </c>
      <c r="AY620" s="20" t="s">
        <v>138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20" t="s">
        <v>84</v>
      </c>
      <c r="BK620" s="227">
        <f>ROUND(I620*H620,2)</f>
        <v>0</v>
      </c>
      <c r="BL620" s="20" t="s">
        <v>212</v>
      </c>
      <c r="BM620" s="226" t="s">
        <v>1120</v>
      </c>
    </row>
    <row r="621" s="2" customFormat="1">
      <c r="A621" s="41"/>
      <c r="B621" s="42"/>
      <c r="C621" s="43"/>
      <c r="D621" s="228" t="s">
        <v>147</v>
      </c>
      <c r="E621" s="43"/>
      <c r="F621" s="229" t="s">
        <v>1121</v>
      </c>
      <c r="G621" s="43"/>
      <c r="H621" s="43"/>
      <c r="I621" s="230"/>
      <c r="J621" s="43"/>
      <c r="K621" s="43"/>
      <c r="L621" s="47"/>
      <c r="M621" s="231"/>
      <c r="N621" s="232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147</v>
      </c>
      <c r="AU621" s="20" t="s">
        <v>86</v>
      </c>
    </row>
    <row r="622" s="13" customFormat="1">
      <c r="A622" s="13"/>
      <c r="B622" s="241"/>
      <c r="C622" s="242"/>
      <c r="D622" s="228" t="s">
        <v>316</v>
      </c>
      <c r="E622" s="243" t="s">
        <v>19</v>
      </c>
      <c r="F622" s="244" t="s">
        <v>1122</v>
      </c>
      <c r="G622" s="242"/>
      <c r="H622" s="243" t="s">
        <v>19</v>
      </c>
      <c r="I622" s="245"/>
      <c r="J622" s="242"/>
      <c r="K622" s="242"/>
      <c r="L622" s="246"/>
      <c r="M622" s="247"/>
      <c r="N622" s="248"/>
      <c r="O622" s="248"/>
      <c r="P622" s="248"/>
      <c r="Q622" s="248"/>
      <c r="R622" s="248"/>
      <c r="S622" s="248"/>
      <c r="T622" s="24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0" t="s">
        <v>316</v>
      </c>
      <c r="AU622" s="250" t="s">
        <v>86</v>
      </c>
      <c r="AV622" s="13" t="s">
        <v>84</v>
      </c>
      <c r="AW622" s="13" t="s">
        <v>37</v>
      </c>
      <c r="AX622" s="13" t="s">
        <v>76</v>
      </c>
      <c r="AY622" s="250" t="s">
        <v>138</v>
      </c>
    </row>
    <row r="623" s="14" customFormat="1">
      <c r="A623" s="14"/>
      <c r="B623" s="251"/>
      <c r="C623" s="252"/>
      <c r="D623" s="228" t="s">
        <v>316</v>
      </c>
      <c r="E623" s="253" t="s">
        <v>557</v>
      </c>
      <c r="F623" s="254" t="s">
        <v>558</v>
      </c>
      <c r="G623" s="252"/>
      <c r="H623" s="255">
        <v>80.950000000000003</v>
      </c>
      <c r="I623" s="256"/>
      <c r="J623" s="252"/>
      <c r="K623" s="252"/>
      <c r="L623" s="257"/>
      <c r="M623" s="258"/>
      <c r="N623" s="259"/>
      <c r="O623" s="259"/>
      <c r="P623" s="259"/>
      <c r="Q623" s="259"/>
      <c r="R623" s="259"/>
      <c r="S623" s="259"/>
      <c r="T623" s="26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1" t="s">
        <v>316</v>
      </c>
      <c r="AU623" s="261" t="s">
        <v>86</v>
      </c>
      <c r="AV623" s="14" t="s">
        <v>86</v>
      </c>
      <c r="AW623" s="14" t="s">
        <v>37</v>
      </c>
      <c r="AX623" s="14" t="s">
        <v>84</v>
      </c>
      <c r="AY623" s="261" t="s">
        <v>138</v>
      </c>
    </row>
    <row r="624" s="2" customFormat="1" ht="16.5" customHeight="1">
      <c r="A624" s="41"/>
      <c r="B624" s="42"/>
      <c r="C624" s="273" t="s">
        <v>1123</v>
      </c>
      <c r="D624" s="273" t="s">
        <v>488</v>
      </c>
      <c r="E624" s="274" t="s">
        <v>1124</v>
      </c>
      <c r="F624" s="275" t="s">
        <v>1125</v>
      </c>
      <c r="G624" s="276" t="s">
        <v>555</v>
      </c>
      <c r="H624" s="277">
        <v>538.5</v>
      </c>
      <c r="I624" s="278"/>
      <c r="J624" s="279">
        <f>ROUND(I624*H624,2)</f>
        <v>0</v>
      </c>
      <c r="K624" s="275" t="s">
        <v>19</v>
      </c>
      <c r="L624" s="280"/>
      <c r="M624" s="281" t="s">
        <v>19</v>
      </c>
      <c r="N624" s="282" t="s">
        <v>47</v>
      </c>
      <c r="O624" s="87"/>
      <c r="P624" s="224">
        <f>O624*H624</f>
        <v>0</v>
      </c>
      <c r="Q624" s="224">
        <v>0.001</v>
      </c>
      <c r="R624" s="224">
        <f>Q624*H624</f>
        <v>0.53849999999999998</v>
      </c>
      <c r="S624" s="224">
        <v>0</v>
      </c>
      <c r="T624" s="225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26" t="s">
        <v>491</v>
      </c>
      <c r="AT624" s="226" t="s">
        <v>488</v>
      </c>
      <c r="AU624" s="226" t="s">
        <v>86</v>
      </c>
      <c r="AY624" s="20" t="s">
        <v>138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20" t="s">
        <v>84</v>
      </c>
      <c r="BK624" s="227">
        <f>ROUND(I624*H624,2)</f>
        <v>0</v>
      </c>
      <c r="BL624" s="20" t="s">
        <v>212</v>
      </c>
      <c r="BM624" s="226" t="s">
        <v>1126</v>
      </c>
    </row>
    <row r="625" s="2" customFormat="1">
      <c r="A625" s="41"/>
      <c r="B625" s="42"/>
      <c r="C625" s="43"/>
      <c r="D625" s="228" t="s">
        <v>147</v>
      </c>
      <c r="E625" s="43"/>
      <c r="F625" s="229" t="s">
        <v>1125</v>
      </c>
      <c r="G625" s="43"/>
      <c r="H625" s="43"/>
      <c r="I625" s="230"/>
      <c r="J625" s="43"/>
      <c r="K625" s="43"/>
      <c r="L625" s="47"/>
      <c r="M625" s="231"/>
      <c r="N625" s="232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147</v>
      </c>
      <c r="AU625" s="20" t="s">
        <v>86</v>
      </c>
    </row>
    <row r="626" s="13" customFormat="1">
      <c r="A626" s="13"/>
      <c r="B626" s="241"/>
      <c r="C626" s="242"/>
      <c r="D626" s="228" t="s">
        <v>316</v>
      </c>
      <c r="E626" s="243" t="s">
        <v>19</v>
      </c>
      <c r="F626" s="244" t="s">
        <v>1122</v>
      </c>
      <c r="G626" s="242"/>
      <c r="H626" s="243" t="s">
        <v>19</v>
      </c>
      <c r="I626" s="245"/>
      <c r="J626" s="242"/>
      <c r="K626" s="242"/>
      <c r="L626" s="246"/>
      <c r="M626" s="247"/>
      <c r="N626" s="248"/>
      <c r="O626" s="248"/>
      <c r="P626" s="248"/>
      <c r="Q626" s="248"/>
      <c r="R626" s="248"/>
      <c r="S626" s="248"/>
      <c r="T626" s="24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0" t="s">
        <v>316</v>
      </c>
      <c r="AU626" s="250" t="s">
        <v>86</v>
      </c>
      <c r="AV626" s="13" t="s">
        <v>84</v>
      </c>
      <c r="AW626" s="13" t="s">
        <v>37</v>
      </c>
      <c r="AX626" s="13" t="s">
        <v>76</v>
      </c>
      <c r="AY626" s="250" t="s">
        <v>138</v>
      </c>
    </row>
    <row r="627" s="14" customFormat="1">
      <c r="A627" s="14"/>
      <c r="B627" s="251"/>
      <c r="C627" s="252"/>
      <c r="D627" s="228" t="s">
        <v>316</v>
      </c>
      <c r="E627" s="253" t="s">
        <v>19</v>
      </c>
      <c r="F627" s="254" t="s">
        <v>1127</v>
      </c>
      <c r="G627" s="252"/>
      <c r="H627" s="255">
        <v>538.5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1" t="s">
        <v>316</v>
      </c>
      <c r="AU627" s="261" t="s">
        <v>86</v>
      </c>
      <c r="AV627" s="14" t="s">
        <v>86</v>
      </c>
      <c r="AW627" s="14" t="s">
        <v>37</v>
      </c>
      <c r="AX627" s="14" t="s">
        <v>84</v>
      </c>
      <c r="AY627" s="261" t="s">
        <v>138</v>
      </c>
    </row>
    <row r="628" s="2" customFormat="1" ht="16.5" customHeight="1">
      <c r="A628" s="41"/>
      <c r="B628" s="42"/>
      <c r="C628" s="273" t="s">
        <v>1128</v>
      </c>
      <c r="D628" s="273" t="s">
        <v>488</v>
      </c>
      <c r="E628" s="274" t="s">
        <v>1129</v>
      </c>
      <c r="F628" s="275" t="s">
        <v>1130</v>
      </c>
      <c r="G628" s="276" t="s">
        <v>555</v>
      </c>
      <c r="H628" s="277">
        <v>135.172</v>
      </c>
      <c r="I628" s="278"/>
      <c r="J628" s="279">
        <f>ROUND(I628*H628,2)</f>
        <v>0</v>
      </c>
      <c r="K628" s="275" t="s">
        <v>19</v>
      </c>
      <c r="L628" s="280"/>
      <c r="M628" s="281" t="s">
        <v>19</v>
      </c>
      <c r="N628" s="282" t="s">
        <v>47</v>
      </c>
      <c r="O628" s="87"/>
      <c r="P628" s="224">
        <f>O628*H628</f>
        <v>0</v>
      </c>
      <c r="Q628" s="224">
        <v>0.001</v>
      </c>
      <c r="R628" s="224">
        <f>Q628*H628</f>
        <v>0.13517199999999999</v>
      </c>
      <c r="S628" s="224">
        <v>0</v>
      </c>
      <c r="T628" s="225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26" t="s">
        <v>491</v>
      </c>
      <c r="AT628" s="226" t="s">
        <v>488</v>
      </c>
      <c r="AU628" s="226" t="s">
        <v>86</v>
      </c>
      <c r="AY628" s="20" t="s">
        <v>138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20" t="s">
        <v>84</v>
      </c>
      <c r="BK628" s="227">
        <f>ROUND(I628*H628,2)</f>
        <v>0</v>
      </c>
      <c r="BL628" s="20" t="s">
        <v>212</v>
      </c>
      <c r="BM628" s="226" t="s">
        <v>1131</v>
      </c>
    </row>
    <row r="629" s="2" customFormat="1">
      <c r="A629" s="41"/>
      <c r="B629" s="42"/>
      <c r="C629" s="43"/>
      <c r="D629" s="228" t="s">
        <v>147</v>
      </c>
      <c r="E629" s="43"/>
      <c r="F629" s="229" t="s">
        <v>1130</v>
      </c>
      <c r="G629" s="43"/>
      <c r="H629" s="43"/>
      <c r="I629" s="230"/>
      <c r="J629" s="43"/>
      <c r="K629" s="43"/>
      <c r="L629" s="47"/>
      <c r="M629" s="231"/>
      <c r="N629" s="232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147</v>
      </c>
      <c r="AU629" s="20" t="s">
        <v>86</v>
      </c>
    </row>
    <row r="630" s="13" customFormat="1">
      <c r="A630" s="13"/>
      <c r="B630" s="241"/>
      <c r="C630" s="242"/>
      <c r="D630" s="228" t="s">
        <v>316</v>
      </c>
      <c r="E630" s="243" t="s">
        <v>19</v>
      </c>
      <c r="F630" s="244" t="s">
        <v>1132</v>
      </c>
      <c r="G630" s="242"/>
      <c r="H630" s="243" t="s">
        <v>19</v>
      </c>
      <c r="I630" s="245"/>
      <c r="J630" s="242"/>
      <c r="K630" s="242"/>
      <c r="L630" s="246"/>
      <c r="M630" s="247"/>
      <c r="N630" s="248"/>
      <c r="O630" s="248"/>
      <c r="P630" s="248"/>
      <c r="Q630" s="248"/>
      <c r="R630" s="248"/>
      <c r="S630" s="248"/>
      <c r="T630" s="24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0" t="s">
        <v>316</v>
      </c>
      <c r="AU630" s="250" t="s">
        <v>86</v>
      </c>
      <c r="AV630" s="13" t="s">
        <v>84</v>
      </c>
      <c r="AW630" s="13" t="s">
        <v>37</v>
      </c>
      <c r="AX630" s="13" t="s">
        <v>76</v>
      </c>
      <c r="AY630" s="250" t="s">
        <v>138</v>
      </c>
    </row>
    <row r="631" s="14" customFormat="1">
      <c r="A631" s="14"/>
      <c r="B631" s="251"/>
      <c r="C631" s="252"/>
      <c r="D631" s="228" t="s">
        <v>316</v>
      </c>
      <c r="E631" s="253" t="s">
        <v>19</v>
      </c>
      <c r="F631" s="254" t="s">
        <v>1133</v>
      </c>
      <c r="G631" s="252"/>
      <c r="H631" s="255">
        <v>135.172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1" t="s">
        <v>316</v>
      </c>
      <c r="AU631" s="261" t="s">
        <v>86</v>
      </c>
      <c r="AV631" s="14" t="s">
        <v>86</v>
      </c>
      <c r="AW631" s="14" t="s">
        <v>37</v>
      </c>
      <c r="AX631" s="14" t="s">
        <v>84</v>
      </c>
      <c r="AY631" s="261" t="s">
        <v>138</v>
      </c>
    </row>
    <row r="632" s="2" customFormat="1" ht="16.5" customHeight="1">
      <c r="A632" s="41"/>
      <c r="B632" s="42"/>
      <c r="C632" s="273" t="s">
        <v>1134</v>
      </c>
      <c r="D632" s="273" t="s">
        <v>488</v>
      </c>
      <c r="E632" s="274" t="s">
        <v>1135</v>
      </c>
      <c r="F632" s="275" t="s">
        <v>1136</v>
      </c>
      <c r="G632" s="276" t="s">
        <v>555</v>
      </c>
      <c r="H632" s="277">
        <v>172.77199999999999</v>
      </c>
      <c r="I632" s="278"/>
      <c r="J632" s="279">
        <f>ROUND(I632*H632,2)</f>
        <v>0</v>
      </c>
      <c r="K632" s="275" t="s">
        <v>19</v>
      </c>
      <c r="L632" s="280"/>
      <c r="M632" s="281" t="s">
        <v>19</v>
      </c>
      <c r="N632" s="282" t="s">
        <v>47</v>
      </c>
      <c r="O632" s="87"/>
      <c r="P632" s="224">
        <f>O632*H632</f>
        <v>0</v>
      </c>
      <c r="Q632" s="224">
        <v>0.001</v>
      </c>
      <c r="R632" s="224">
        <f>Q632*H632</f>
        <v>0.17277199999999998</v>
      </c>
      <c r="S632" s="224">
        <v>0</v>
      </c>
      <c r="T632" s="225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26" t="s">
        <v>491</v>
      </c>
      <c r="AT632" s="226" t="s">
        <v>488</v>
      </c>
      <c r="AU632" s="226" t="s">
        <v>86</v>
      </c>
      <c r="AY632" s="20" t="s">
        <v>138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20" t="s">
        <v>84</v>
      </c>
      <c r="BK632" s="227">
        <f>ROUND(I632*H632,2)</f>
        <v>0</v>
      </c>
      <c r="BL632" s="20" t="s">
        <v>212</v>
      </c>
      <c r="BM632" s="226" t="s">
        <v>1137</v>
      </c>
    </row>
    <row r="633" s="2" customFormat="1">
      <c r="A633" s="41"/>
      <c r="B633" s="42"/>
      <c r="C633" s="43"/>
      <c r="D633" s="228" t="s">
        <v>147</v>
      </c>
      <c r="E633" s="43"/>
      <c r="F633" s="229" t="s">
        <v>1136</v>
      </c>
      <c r="G633" s="43"/>
      <c r="H633" s="43"/>
      <c r="I633" s="230"/>
      <c r="J633" s="43"/>
      <c r="K633" s="43"/>
      <c r="L633" s="47"/>
      <c r="M633" s="231"/>
      <c r="N633" s="232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147</v>
      </c>
      <c r="AU633" s="20" t="s">
        <v>86</v>
      </c>
    </row>
    <row r="634" s="13" customFormat="1">
      <c r="A634" s="13"/>
      <c r="B634" s="241"/>
      <c r="C634" s="242"/>
      <c r="D634" s="228" t="s">
        <v>316</v>
      </c>
      <c r="E634" s="243" t="s">
        <v>19</v>
      </c>
      <c r="F634" s="244" t="s">
        <v>1132</v>
      </c>
      <c r="G634" s="242"/>
      <c r="H634" s="243" t="s">
        <v>19</v>
      </c>
      <c r="I634" s="245"/>
      <c r="J634" s="242"/>
      <c r="K634" s="242"/>
      <c r="L634" s="246"/>
      <c r="M634" s="247"/>
      <c r="N634" s="248"/>
      <c r="O634" s="248"/>
      <c r="P634" s="248"/>
      <c r="Q634" s="248"/>
      <c r="R634" s="248"/>
      <c r="S634" s="248"/>
      <c r="T634" s="249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0" t="s">
        <v>316</v>
      </c>
      <c r="AU634" s="250" t="s">
        <v>86</v>
      </c>
      <c r="AV634" s="13" t="s">
        <v>84</v>
      </c>
      <c r="AW634" s="13" t="s">
        <v>37</v>
      </c>
      <c r="AX634" s="13" t="s">
        <v>76</v>
      </c>
      <c r="AY634" s="250" t="s">
        <v>138</v>
      </c>
    </row>
    <row r="635" s="14" customFormat="1">
      <c r="A635" s="14"/>
      <c r="B635" s="251"/>
      <c r="C635" s="252"/>
      <c r="D635" s="228" t="s">
        <v>316</v>
      </c>
      <c r="E635" s="253" t="s">
        <v>19</v>
      </c>
      <c r="F635" s="254" t="s">
        <v>1138</v>
      </c>
      <c r="G635" s="252"/>
      <c r="H635" s="255">
        <v>172.77199999999999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1" t="s">
        <v>316</v>
      </c>
      <c r="AU635" s="261" t="s">
        <v>86</v>
      </c>
      <c r="AV635" s="14" t="s">
        <v>86</v>
      </c>
      <c r="AW635" s="14" t="s">
        <v>37</v>
      </c>
      <c r="AX635" s="14" t="s">
        <v>84</v>
      </c>
      <c r="AY635" s="261" t="s">
        <v>138</v>
      </c>
    </row>
    <row r="636" s="2" customFormat="1" ht="16.5" customHeight="1">
      <c r="A636" s="41"/>
      <c r="B636" s="42"/>
      <c r="C636" s="215" t="s">
        <v>1139</v>
      </c>
      <c r="D636" s="215" t="s">
        <v>141</v>
      </c>
      <c r="E636" s="216" t="s">
        <v>1140</v>
      </c>
      <c r="F636" s="217" t="s">
        <v>1141</v>
      </c>
      <c r="G636" s="218" t="s">
        <v>274</v>
      </c>
      <c r="H636" s="219">
        <v>1.3040000000000001</v>
      </c>
      <c r="I636" s="220"/>
      <c r="J636" s="221">
        <f>ROUND(I636*H636,2)</f>
        <v>0</v>
      </c>
      <c r="K636" s="217" t="s">
        <v>19</v>
      </c>
      <c r="L636" s="47"/>
      <c r="M636" s="222" t="s">
        <v>19</v>
      </c>
      <c r="N636" s="223" t="s">
        <v>47</v>
      </c>
      <c r="O636" s="87"/>
      <c r="P636" s="224">
        <f>O636*H636</f>
        <v>0</v>
      </c>
      <c r="Q636" s="224">
        <v>0</v>
      </c>
      <c r="R636" s="224">
        <f>Q636*H636</f>
        <v>0</v>
      </c>
      <c r="S636" s="224">
        <v>0</v>
      </c>
      <c r="T636" s="225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26" t="s">
        <v>212</v>
      </c>
      <c r="AT636" s="226" t="s">
        <v>141</v>
      </c>
      <c r="AU636" s="226" t="s">
        <v>86</v>
      </c>
      <c r="AY636" s="20" t="s">
        <v>138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20" t="s">
        <v>84</v>
      </c>
      <c r="BK636" s="227">
        <f>ROUND(I636*H636,2)</f>
        <v>0</v>
      </c>
      <c r="BL636" s="20" t="s">
        <v>212</v>
      </c>
      <c r="BM636" s="226" t="s">
        <v>1142</v>
      </c>
    </row>
    <row r="637" s="2" customFormat="1">
      <c r="A637" s="41"/>
      <c r="B637" s="42"/>
      <c r="C637" s="43"/>
      <c r="D637" s="228" t="s">
        <v>147</v>
      </c>
      <c r="E637" s="43"/>
      <c r="F637" s="229" t="s">
        <v>1143</v>
      </c>
      <c r="G637" s="43"/>
      <c r="H637" s="43"/>
      <c r="I637" s="230"/>
      <c r="J637" s="43"/>
      <c r="K637" s="43"/>
      <c r="L637" s="47"/>
      <c r="M637" s="231"/>
      <c r="N637" s="232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147</v>
      </c>
      <c r="AU637" s="20" t="s">
        <v>86</v>
      </c>
    </row>
    <row r="638" s="12" customFormat="1" ht="22.8" customHeight="1">
      <c r="A638" s="12"/>
      <c r="B638" s="199"/>
      <c r="C638" s="200"/>
      <c r="D638" s="201" t="s">
        <v>75</v>
      </c>
      <c r="E638" s="213" t="s">
        <v>1144</v>
      </c>
      <c r="F638" s="213" t="s">
        <v>1145</v>
      </c>
      <c r="G638" s="200"/>
      <c r="H638" s="200"/>
      <c r="I638" s="203"/>
      <c r="J638" s="214">
        <f>BK638</f>
        <v>0</v>
      </c>
      <c r="K638" s="200"/>
      <c r="L638" s="205"/>
      <c r="M638" s="206"/>
      <c r="N638" s="207"/>
      <c r="O638" s="207"/>
      <c r="P638" s="208">
        <f>SUM(P639:P651)</f>
        <v>0</v>
      </c>
      <c r="Q638" s="207"/>
      <c r="R638" s="208">
        <f>SUM(R639:R651)</f>
        <v>0.15962999999999999</v>
      </c>
      <c r="S638" s="207"/>
      <c r="T638" s="209">
        <f>SUM(T639:T651)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10" t="s">
        <v>86</v>
      </c>
      <c r="AT638" s="211" t="s">
        <v>75</v>
      </c>
      <c r="AU638" s="211" t="s">
        <v>84</v>
      </c>
      <c r="AY638" s="210" t="s">
        <v>138</v>
      </c>
      <c r="BK638" s="212">
        <f>SUM(BK639:BK651)</f>
        <v>0</v>
      </c>
    </row>
    <row r="639" s="2" customFormat="1" ht="21.75" customHeight="1">
      <c r="A639" s="41"/>
      <c r="B639" s="42"/>
      <c r="C639" s="215" t="s">
        <v>1146</v>
      </c>
      <c r="D639" s="215" t="s">
        <v>141</v>
      </c>
      <c r="E639" s="216" t="s">
        <v>1147</v>
      </c>
      <c r="F639" s="217" t="s">
        <v>1148</v>
      </c>
      <c r="G639" s="218" t="s">
        <v>264</v>
      </c>
      <c r="H639" s="219">
        <v>5.0999999999999996</v>
      </c>
      <c r="I639" s="220"/>
      <c r="J639" s="221">
        <f>ROUND(I639*H639,2)</f>
        <v>0</v>
      </c>
      <c r="K639" s="217" t="s">
        <v>311</v>
      </c>
      <c r="L639" s="47"/>
      <c r="M639" s="222" t="s">
        <v>19</v>
      </c>
      <c r="N639" s="223" t="s">
        <v>47</v>
      </c>
      <c r="O639" s="87"/>
      <c r="P639" s="224">
        <f>O639*H639</f>
        <v>0</v>
      </c>
      <c r="Q639" s="224">
        <v>0.0060000000000000001</v>
      </c>
      <c r="R639" s="224">
        <f>Q639*H639</f>
        <v>0.030599999999999999</v>
      </c>
      <c r="S639" s="224">
        <v>0</v>
      </c>
      <c r="T639" s="225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26" t="s">
        <v>212</v>
      </c>
      <c r="AT639" s="226" t="s">
        <v>141</v>
      </c>
      <c r="AU639" s="226" t="s">
        <v>86</v>
      </c>
      <c r="AY639" s="20" t="s">
        <v>138</v>
      </c>
      <c r="BE639" s="227">
        <f>IF(N639="základní",J639,0)</f>
        <v>0</v>
      </c>
      <c r="BF639" s="227">
        <f>IF(N639="snížená",J639,0)</f>
        <v>0</v>
      </c>
      <c r="BG639" s="227">
        <f>IF(N639="zákl. přenesená",J639,0)</f>
        <v>0</v>
      </c>
      <c r="BH639" s="227">
        <f>IF(N639="sníž. přenesená",J639,0)</f>
        <v>0</v>
      </c>
      <c r="BI639" s="227">
        <f>IF(N639="nulová",J639,0)</f>
        <v>0</v>
      </c>
      <c r="BJ639" s="20" t="s">
        <v>84</v>
      </c>
      <c r="BK639" s="227">
        <f>ROUND(I639*H639,2)</f>
        <v>0</v>
      </c>
      <c r="BL639" s="20" t="s">
        <v>212</v>
      </c>
      <c r="BM639" s="226" t="s">
        <v>1149</v>
      </c>
    </row>
    <row r="640" s="2" customFormat="1">
      <c r="A640" s="41"/>
      <c r="B640" s="42"/>
      <c r="C640" s="43"/>
      <c r="D640" s="228" t="s">
        <v>147</v>
      </c>
      <c r="E640" s="43"/>
      <c r="F640" s="229" t="s">
        <v>1150</v>
      </c>
      <c r="G640" s="43"/>
      <c r="H640" s="43"/>
      <c r="I640" s="230"/>
      <c r="J640" s="43"/>
      <c r="K640" s="43"/>
      <c r="L640" s="47"/>
      <c r="M640" s="231"/>
      <c r="N640" s="232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147</v>
      </c>
      <c r="AU640" s="20" t="s">
        <v>86</v>
      </c>
    </row>
    <row r="641" s="2" customFormat="1">
      <c r="A641" s="41"/>
      <c r="B641" s="42"/>
      <c r="C641" s="43"/>
      <c r="D641" s="239" t="s">
        <v>314</v>
      </c>
      <c r="E641" s="43"/>
      <c r="F641" s="240" t="s">
        <v>1151</v>
      </c>
      <c r="G641" s="43"/>
      <c r="H641" s="43"/>
      <c r="I641" s="230"/>
      <c r="J641" s="43"/>
      <c r="K641" s="43"/>
      <c r="L641" s="47"/>
      <c r="M641" s="231"/>
      <c r="N641" s="232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314</v>
      </c>
      <c r="AU641" s="20" t="s">
        <v>86</v>
      </c>
    </row>
    <row r="642" s="13" customFormat="1">
      <c r="A642" s="13"/>
      <c r="B642" s="241"/>
      <c r="C642" s="242"/>
      <c r="D642" s="228" t="s">
        <v>316</v>
      </c>
      <c r="E642" s="243" t="s">
        <v>19</v>
      </c>
      <c r="F642" s="244" t="s">
        <v>1152</v>
      </c>
      <c r="G642" s="242"/>
      <c r="H642" s="243" t="s">
        <v>19</v>
      </c>
      <c r="I642" s="245"/>
      <c r="J642" s="242"/>
      <c r="K642" s="242"/>
      <c r="L642" s="246"/>
      <c r="M642" s="247"/>
      <c r="N642" s="248"/>
      <c r="O642" s="248"/>
      <c r="P642" s="248"/>
      <c r="Q642" s="248"/>
      <c r="R642" s="248"/>
      <c r="S642" s="248"/>
      <c r="T642" s="24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0" t="s">
        <v>316</v>
      </c>
      <c r="AU642" s="250" t="s">
        <v>86</v>
      </c>
      <c r="AV642" s="13" t="s">
        <v>84</v>
      </c>
      <c r="AW642" s="13" t="s">
        <v>37</v>
      </c>
      <c r="AX642" s="13" t="s">
        <v>76</v>
      </c>
      <c r="AY642" s="250" t="s">
        <v>138</v>
      </c>
    </row>
    <row r="643" s="14" customFormat="1">
      <c r="A643" s="14"/>
      <c r="B643" s="251"/>
      <c r="C643" s="252"/>
      <c r="D643" s="228" t="s">
        <v>316</v>
      </c>
      <c r="E643" s="253" t="s">
        <v>19</v>
      </c>
      <c r="F643" s="254" t="s">
        <v>520</v>
      </c>
      <c r="G643" s="252"/>
      <c r="H643" s="255">
        <v>5.0999999999999996</v>
      </c>
      <c r="I643" s="256"/>
      <c r="J643" s="252"/>
      <c r="K643" s="252"/>
      <c r="L643" s="257"/>
      <c r="M643" s="258"/>
      <c r="N643" s="259"/>
      <c r="O643" s="259"/>
      <c r="P643" s="259"/>
      <c r="Q643" s="259"/>
      <c r="R643" s="259"/>
      <c r="S643" s="259"/>
      <c r="T643" s="26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1" t="s">
        <v>316</v>
      </c>
      <c r="AU643" s="261" t="s">
        <v>86</v>
      </c>
      <c r="AV643" s="14" t="s">
        <v>86</v>
      </c>
      <c r="AW643" s="14" t="s">
        <v>37</v>
      </c>
      <c r="AX643" s="14" t="s">
        <v>76</v>
      </c>
      <c r="AY643" s="261" t="s">
        <v>138</v>
      </c>
    </row>
    <row r="644" s="15" customFormat="1">
      <c r="A644" s="15"/>
      <c r="B644" s="262"/>
      <c r="C644" s="263"/>
      <c r="D644" s="228" t="s">
        <v>316</v>
      </c>
      <c r="E644" s="264" t="s">
        <v>518</v>
      </c>
      <c r="F644" s="265" t="s">
        <v>320</v>
      </c>
      <c r="G644" s="263"/>
      <c r="H644" s="266">
        <v>5.0999999999999996</v>
      </c>
      <c r="I644" s="267"/>
      <c r="J644" s="263"/>
      <c r="K644" s="263"/>
      <c r="L644" s="268"/>
      <c r="M644" s="269"/>
      <c r="N644" s="270"/>
      <c r="O644" s="270"/>
      <c r="P644" s="270"/>
      <c r="Q644" s="270"/>
      <c r="R644" s="270"/>
      <c r="S644" s="270"/>
      <c r="T644" s="271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2" t="s">
        <v>316</v>
      </c>
      <c r="AU644" s="272" t="s">
        <v>86</v>
      </c>
      <c r="AV644" s="15" t="s">
        <v>137</v>
      </c>
      <c r="AW644" s="15" t="s">
        <v>37</v>
      </c>
      <c r="AX644" s="15" t="s">
        <v>84</v>
      </c>
      <c r="AY644" s="272" t="s">
        <v>138</v>
      </c>
    </row>
    <row r="645" s="2" customFormat="1" ht="21.75" customHeight="1">
      <c r="A645" s="41"/>
      <c r="B645" s="42"/>
      <c r="C645" s="273" t="s">
        <v>1153</v>
      </c>
      <c r="D645" s="273" t="s">
        <v>488</v>
      </c>
      <c r="E645" s="274" t="s">
        <v>1154</v>
      </c>
      <c r="F645" s="275" t="s">
        <v>1155</v>
      </c>
      <c r="G645" s="276" t="s">
        <v>264</v>
      </c>
      <c r="H645" s="277">
        <v>5.8650000000000002</v>
      </c>
      <c r="I645" s="278"/>
      <c r="J645" s="279">
        <f>ROUND(I645*H645,2)</f>
        <v>0</v>
      </c>
      <c r="K645" s="275" t="s">
        <v>311</v>
      </c>
      <c r="L645" s="280"/>
      <c r="M645" s="281" t="s">
        <v>19</v>
      </c>
      <c r="N645" s="282" t="s">
        <v>47</v>
      </c>
      <c r="O645" s="87"/>
      <c r="P645" s="224">
        <f>O645*H645</f>
        <v>0</v>
      </c>
      <c r="Q645" s="224">
        <v>0.021999999999999999</v>
      </c>
      <c r="R645" s="224">
        <f>Q645*H645</f>
        <v>0.12903000000000001</v>
      </c>
      <c r="S645" s="224">
        <v>0</v>
      </c>
      <c r="T645" s="225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6" t="s">
        <v>491</v>
      </c>
      <c r="AT645" s="226" t="s">
        <v>488</v>
      </c>
      <c r="AU645" s="226" t="s">
        <v>86</v>
      </c>
      <c r="AY645" s="20" t="s">
        <v>138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20" t="s">
        <v>84</v>
      </c>
      <c r="BK645" s="227">
        <f>ROUND(I645*H645,2)</f>
        <v>0</v>
      </c>
      <c r="BL645" s="20" t="s">
        <v>212</v>
      </c>
      <c r="BM645" s="226" t="s">
        <v>1156</v>
      </c>
    </row>
    <row r="646" s="2" customFormat="1">
      <c r="A646" s="41"/>
      <c r="B646" s="42"/>
      <c r="C646" s="43"/>
      <c r="D646" s="228" t="s">
        <v>147</v>
      </c>
      <c r="E646" s="43"/>
      <c r="F646" s="229" t="s">
        <v>1155</v>
      </c>
      <c r="G646" s="43"/>
      <c r="H646" s="43"/>
      <c r="I646" s="230"/>
      <c r="J646" s="43"/>
      <c r="K646" s="43"/>
      <c r="L646" s="47"/>
      <c r="M646" s="231"/>
      <c r="N646" s="232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147</v>
      </c>
      <c r="AU646" s="20" t="s">
        <v>86</v>
      </c>
    </row>
    <row r="647" s="14" customFormat="1">
      <c r="A647" s="14"/>
      <c r="B647" s="251"/>
      <c r="C647" s="252"/>
      <c r="D647" s="228" t="s">
        <v>316</v>
      </c>
      <c r="E647" s="253" t="s">
        <v>19</v>
      </c>
      <c r="F647" s="254" t="s">
        <v>518</v>
      </c>
      <c r="G647" s="252"/>
      <c r="H647" s="255">
        <v>5.0999999999999996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316</v>
      </c>
      <c r="AU647" s="261" t="s">
        <v>86</v>
      </c>
      <c r="AV647" s="14" t="s">
        <v>86</v>
      </c>
      <c r="AW647" s="14" t="s">
        <v>37</v>
      </c>
      <c r="AX647" s="14" t="s">
        <v>84</v>
      </c>
      <c r="AY647" s="261" t="s">
        <v>138</v>
      </c>
    </row>
    <row r="648" s="14" customFormat="1">
      <c r="A648" s="14"/>
      <c r="B648" s="251"/>
      <c r="C648" s="252"/>
      <c r="D648" s="228" t="s">
        <v>316</v>
      </c>
      <c r="E648" s="252"/>
      <c r="F648" s="254" t="s">
        <v>1157</v>
      </c>
      <c r="G648" s="252"/>
      <c r="H648" s="255">
        <v>5.8650000000000002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1" t="s">
        <v>316</v>
      </c>
      <c r="AU648" s="261" t="s">
        <v>86</v>
      </c>
      <c r="AV648" s="14" t="s">
        <v>86</v>
      </c>
      <c r="AW648" s="14" t="s">
        <v>4</v>
      </c>
      <c r="AX648" s="14" t="s">
        <v>84</v>
      </c>
      <c r="AY648" s="261" t="s">
        <v>138</v>
      </c>
    </row>
    <row r="649" s="2" customFormat="1" ht="16.5" customHeight="1">
      <c r="A649" s="41"/>
      <c r="B649" s="42"/>
      <c r="C649" s="215" t="s">
        <v>1158</v>
      </c>
      <c r="D649" s="215" t="s">
        <v>141</v>
      </c>
      <c r="E649" s="216" t="s">
        <v>1159</v>
      </c>
      <c r="F649" s="217" t="s">
        <v>1160</v>
      </c>
      <c r="G649" s="218" t="s">
        <v>274</v>
      </c>
      <c r="H649" s="219">
        <v>0.16</v>
      </c>
      <c r="I649" s="220"/>
      <c r="J649" s="221">
        <f>ROUND(I649*H649,2)</f>
        <v>0</v>
      </c>
      <c r="K649" s="217" t="s">
        <v>311</v>
      </c>
      <c r="L649" s="47"/>
      <c r="M649" s="222" t="s">
        <v>19</v>
      </c>
      <c r="N649" s="223" t="s">
        <v>47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</v>
      </c>
      <c r="T649" s="225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212</v>
      </c>
      <c r="AT649" s="226" t="s">
        <v>141</v>
      </c>
      <c r="AU649" s="226" t="s">
        <v>86</v>
      </c>
      <c r="AY649" s="20" t="s">
        <v>138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84</v>
      </c>
      <c r="BK649" s="227">
        <f>ROUND(I649*H649,2)</f>
        <v>0</v>
      </c>
      <c r="BL649" s="20" t="s">
        <v>212</v>
      </c>
      <c r="BM649" s="226" t="s">
        <v>1161</v>
      </c>
    </row>
    <row r="650" s="2" customFormat="1">
      <c r="A650" s="41"/>
      <c r="B650" s="42"/>
      <c r="C650" s="43"/>
      <c r="D650" s="228" t="s">
        <v>147</v>
      </c>
      <c r="E650" s="43"/>
      <c r="F650" s="229" t="s">
        <v>1162</v>
      </c>
      <c r="G650" s="43"/>
      <c r="H650" s="43"/>
      <c r="I650" s="230"/>
      <c r="J650" s="43"/>
      <c r="K650" s="43"/>
      <c r="L650" s="47"/>
      <c r="M650" s="231"/>
      <c r="N650" s="232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147</v>
      </c>
      <c r="AU650" s="20" t="s">
        <v>86</v>
      </c>
    </row>
    <row r="651" s="2" customFormat="1">
      <c r="A651" s="41"/>
      <c r="B651" s="42"/>
      <c r="C651" s="43"/>
      <c r="D651" s="239" t="s">
        <v>314</v>
      </c>
      <c r="E651" s="43"/>
      <c r="F651" s="240" t="s">
        <v>1163</v>
      </c>
      <c r="G651" s="43"/>
      <c r="H651" s="43"/>
      <c r="I651" s="230"/>
      <c r="J651" s="43"/>
      <c r="K651" s="43"/>
      <c r="L651" s="47"/>
      <c r="M651" s="231"/>
      <c r="N651" s="232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314</v>
      </c>
      <c r="AU651" s="20" t="s">
        <v>86</v>
      </c>
    </row>
    <row r="652" s="12" customFormat="1" ht="22.8" customHeight="1">
      <c r="A652" s="12"/>
      <c r="B652" s="199"/>
      <c r="C652" s="200"/>
      <c r="D652" s="201" t="s">
        <v>75</v>
      </c>
      <c r="E652" s="213" t="s">
        <v>1164</v>
      </c>
      <c r="F652" s="213" t="s">
        <v>1165</v>
      </c>
      <c r="G652" s="200"/>
      <c r="H652" s="200"/>
      <c r="I652" s="203"/>
      <c r="J652" s="214">
        <f>BK652</f>
        <v>0</v>
      </c>
      <c r="K652" s="200"/>
      <c r="L652" s="205"/>
      <c r="M652" s="206"/>
      <c r="N652" s="207"/>
      <c r="O652" s="207"/>
      <c r="P652" s="208">
        <f>SUM(P653:P660)</f>
        <v>0</v>
      </c>
      <c r="Q652" s="207"/>
      <c r="R652" s="208">
        <f>SUM(R653:R660)</f>
        <v>0</v>
      </c>
      <c r="S652" s="207"/>
      <c r="T652" s="209">
        <f>SUM(T653:T660)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10" t="s">
        <v>86</v>
      </c>
      <c r="AT652" s="211" t="s">
        <v>75</v>
      </c>
      <c r="AU652" s="211" t="s">
        <v>84</v>
      </c>
      <c r="AY652" s="210" t="s">
        <v>138</v>
      </c>
      <c r="BK652" s="212">
        <f>SUM(BK653:BK660)</f>
        <v>0</v>
      </c>
    </row>
    <row r="653" s="2" customFormat="1" ht="16.5" customHeight="1">
      <c r="A653" s="41"/>
      <c r="B653" s="42"/>
      <c r="C653" s="215" t="s">
        <v>1166</v>
      </c>
      <c r="D653" s="215" t="s">
        <v>141</v>
      </c>
      <c r="E653" s="216" t="s">
        <v>1167</v>
      </c>
      <c r="F653" s="217" t="s">
        <v>1168</v>
      </c>
      <c r="G653" s="218" t="s">
        <v>264</v>
      </c>
      <c r="H653" s="219">
        <v>80.170000000000002</v>
      </c>
      <c r="I653" s="220"/>
      <c r="J653" s="221">
        <f>ROUND(I653*H653,2)</f>
        <v>0</v>
      </c>
      <c r="K653" s="217" t="s">
        <v>19</v>
      </c>
      <c r="L653" s="47"/>
      <c r="M653" s="222" t="s">
        <v>19</v>
      </c>
      <c r="N653" s="223" t="s">
        <v>47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</v>
      </c>
      <c r="T653" s="225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212</v>
      </c>
      <c r="AT653" s="226" t="s">
        <v>141</v>
      </c>
      <c r="AU653" s="226" t="s">
        <v>86</v>
      </c>
      <c r="AY653" s="20" t="s">
        <v>138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84</v>
      </c>
      <c r="BK653" s="227">
        <f>ROUND(I653*H653,2)</f>
        <v>0</v>
      </c>
      <c r="BL653" s="20" t="s">
        <v>212</v>
      </c>
      <c r="BM653" s="226" t="s">
        <v>1169</v>
      </c>
    </row>
    <row r="654" s="2" customFormat="1">
      <c r="A654" s="41"/>
      <c r="B654" s="42"/>
      <c r="C654" s="43"/>
      <c r="D654" s="228" t="s">
        <v>147</v>
      </c>
      <c r="E654" s="43"/>
      <c r="F654" s="229" t="s">
        <v>1168</v>
      </c>
      <c r="G654" s="43"/>
      <c r="H654" s="43"/>
      <c r="I654" s="230"/>
      <c r="J654" s="43"/>
      <c r="K654" s="43"/>
      <c r="L654" s="47"/>
      <c r="M654" s="231"/>
      <c r="N654" s="232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147</v>
      </c>
      <c r="AU654" s="20" t="s">
        <v>86</v>
      </c>
    </row>
    <row r="655" s="2" customFormat="1">
      <c r="A655" s="41"/>
      <c r="B655" s="42"/>
      <c r="C655" s="43"/>
      <c r="D655" s="228" t="s">
        <v>148</v>
      </c>
      <c r="E655" s="43"/>
      <c r="F655" s="233" t="s">
        <v>1170</v>
      </c>
      <c r="G655" s="43"/>
      <c r="H655" s="43"/>
      <c r="I655" s="230"/>
      <c r="J655" s="43"/>
      <c r="K655" s="43"/>
      <c r="L655" s="47"/>
      <c r="M655" s="231"/>
      <c r="N655" s="232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148</v>
      </c>
      <c r="AU655" s="20" t="s">
        <v>86</v>
      </c>
    </row>
    <row r="656" s="13" customFormat="1">
      <c r="A656" s="13"/>
      <c r="B656" s="241"/>
      <c r="C656" s="242"/>
      <c r="D656" s="228" t="s">
        <v>316</v>
      </c>
      <c r="E656" s="243" t="s">
        <v>19</v>
      </c>
      <c r="F656" s="244" t="s">
        <v>369</v>
      </c>
      <c r="G656" s="242"/>
      <c r="H656" s="243" t="s">
        <v>19</v>
      </c>
      <c r="I656" s="245"/>
      <c r="J656" s="242"/>
      <c r="K656" s="242"/>
      <c r="L656" s="246"/>
      <c r="M656" s="247"/>
      <c r="N656" s="248"/>
      <c r="O656" s="248"/>
      <c r="P656" s="248"/>
      <c r="Q656" s="248"/>
      <c r="R656" s="248"/>
      <c r="S656" s="248"/>
      <c r="T656" s="24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0" t="s">
        <v>316</v>
      </c>
      <c r="AU656" s="250" t="s">
        <v>86</v>
      </c>
      <c r="AV656" s="13" t="s">
        <v>84</v>
      </c>
      <c r="AW656" s="13" t="s">
        <v>37</v>
      </c>
      <c r="AX656" s="13" t="s">
        <v>76</v>
      </c>
      <c r="AY656" s="250" t="s">
        <v>138</v>
      </c>
    </row>
    <row r="657" s="14" customFormat="1">
      <c r="A657" s="14"/>
      <c r="B657" s="251"/>
      <c r="C657" s="252"/>
      <c r="D657" s="228" t="s">
        <v>316</v>
      </c>
      <c r="E657" s="253" t="s">
        <v>19</v>
      </c>
      <c r="F657" s="254" t="s">
        <v>1171</v>
      </c>
      <c r="G657" s="252"/>
      <c r="H657" s="255">
        <v>66.400000000000006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1" t="s">
        <v>316</v>
      </c>
      <c r="AU657" s="261" t="s">
        <v>86</v>
      </c>
      <c r="AV657" s="14" t="s">
        <v>86</v>
      </c>
      <c r="AW657" s="14" t="s">
        <v>37</v>
      </c>
      <c r="AX657" s="14" t="s">
        <v>76</v>
      </c>
      <c r="AY657" s="261" t="s">
        <v>138</v>
      </c>
    </row>
    <row r="658" s="13" customFormat="1">
      <c r="A658" s="13"/>
      <c r="B658" s="241"/>
      <c r="C658" s="242"/>
      <c r="D658" s="228" t="s">
        <v>316</v>
      </c>
      <c r="E658" s="243" t="s">
        <v>19</v>
      </c>
      <c r="F658" s="244" t="s">
        <v>1172</v>
      </c>
      <c r="G658" s="242"/>
      <c r="H658" s="243" t="s">
        <v>19</v>
      </c>
      <c r="I658" s="245"/>
      <c r="J658" s="242"/>
      <c r="K658" s="242"/>
      <c r="L658" s="246"/>
      <c r="M658" s="247"/>
      <c r="N658" s="248"/>
      <c r="O658" s="248"/>
      <c r="P658" s="248"/>
      <c r="Q658" s="248"/>
      <c r="R658" s="248"/>
      <c r="S658" s="248"/>
      <c r="T658" s="24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0" t="s">
        <v>316</v>
      </c>
      <c r="AU658" s="250" t="s">
        <v>86</v>
      </c>
      <c r="AV658" s="13" t="s">
        <v>84</v>
      </c>
      <c r="AW658" s="13" t="s">
        <v>37</v>
      </c>
      <c r="AX658" s="13" t="s">
        <v>76</v>
      </c>
      <c r="AY658" s="250" t="s">
        <v>138</v>
      </c>
    </row>
    <row r="659" s="14" customFormat="1">
      <c r="A659" s="14"/>
      <c r="B659" s="251"/>
      <c r="C659" s="252"/>
      <c r="D659" s="228" t="s">
        <v>316</v>
      </c>
      <c r="E659" s="253" t="s">
        <v>19</v>
      </c>
      <c r="F659" s="254" t="s">
        <v>1173</v>
      </c>
      <c r="G659" s="252"/>
      <c r="H659" s="255">
        <v>13.77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1" t="s">
        <v>316</v>
      </c>
      <c r="AU659" s="261" t="s">
        <v>86</v>
      </c>
      <c r="AV659" s="14" t="s">
        <v>86</v>
      </c>
      <c r="AW659" s="14" t="s">
        <v>37</v>
      </c>
      <c r="AX659" s="14" t="s">
        <v>76</v>
      </c>
      <c r="AY659" s="261" t="s">
        <v>138</v>
      </c>
    </row>
    <row r="660" s="15" customFormat="1">
      <c r="A660" s="15"/>
      <c r="B660" s="262"/>
      <c r="C660" s="263"/>
      <c r="D660" s="228" t="s">
        <v>316</v>
      </c>
      <c r="E660" s="264" t="s">
        <v>19</v>
      </c>
      <c r="F660" s="265" t="s">
        <v>320</v>
      </c>
      <c r="G660" s="263"/>
      <c r="H660" s="266">
        <v>80.170000000000002</v>
      </c>
      <c r="I660" s="267"/>
      <c r="J660" s="263"/>
      <c r="K660" s="263"/>
      <c r="L660" s="268"/>
      <c r="M660" s="295"/>
      <c r="N660" s="296"/>
      <c r="O660" s="296"/>
      <c r="P660" s="296"/>
      <c r="Q660" s="296"/>
      <c r="R660" s="296"/>
      <c r="S660" s="296"/>
      <c r="T660" s="297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72" t="s">
        <v>316</v>
      </c>
      <c r="AU660" s="272" t="s">
        <v>86</v>
      </c>
      <c r="AV660" s="15" t="s">
        <v>137</v>
      </c>
      <c r="AW660" s="15" t="s">
        <v>37</v>
      </c>
      <c r="AX660" s="15" t="s">
        <v>84</v>
      </c>
      <c r="AY660" s="272" t="s">
        <v>138</v>
      </c>
    </row>
    <row r="661" s="2" customFormat="1" ht="6.96" customHeight="1">
      <c r="A661" s="41"/>
      <c r="B661" s="62"/>
      <c r="C661" s="63"/>
      <c r="D661" s="63"/>
      <c r="E661" s="63"/>
      <c r="F661" s="63"/>
      <c r="G661" s="63"/>
      <c r="H661" s="63"/>
      <c r="I661" s="63"/>
      <c r="J661" s="63"/>
      <c r="K661" s="63"/>
      <c r="L661" s="47"/>
      <c r="M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</row>
  </sheetData>
  <sheetProtection sheet="1" autoFilter="0" formatColumns="0" formatRows="0" objects="1" scenarios="1" spinCount="100000" saltValue="CrC6eqja/FwRw8AD4LRRl46FHB8dCxPfVMQhXJCu7wl0aufcb3h+FLNQzQIsLI3XUUXIkzyxueI0HAroPAGO9g==" hashValue="NgGfzwe0KAKVV5nVZkl9p35D2cY7FMD+DsxWCyncIvX73Dx09Ig147IXAzoS+yln8MYbedmnB7OElNvSZMoqHw==" algorithmName="SHA-512" password="CC35"/>
  <autoFilter ref="C93:K660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5_02/115101201"/>
    <hyperlink ref="F103" r:id="rId2" display="https://podminky.urs.cz/item/CS_URS_2025_02/115101301"/>
    <hyperlink ref="F112" r:id="rId3" display="https://podminky.urs.cz/item/CS_URS_2025_02/131251104"/>
    <hyperlink ref="F127" r:id="rId4" display="https://podminky.urs.cz/item/CS_URS_2025_02/131451103"/>
    <hyperlink ref="F135" r:id="rId5" display="https://podminky.urs.cz/item/CS_URS_2025_02/162251102"/>
    <hyperlink ref="F157" r:id="rId6" display="https://podminky.urs.cz/item/CS_URS_2025_02/171151131"/>
    <hyperlink ref="F163" r:id="rId7" display="https://podminky.urs.cz/item/CS_URS_2025_02/171251109"/>
    <hyperlink ref="F167" r:id="rId8" display="https://podminky.urs.cz/item/CS_URS_2025_02/171251201"/>
    <hyperlink ref="F173" r:id="rId9" display="https://podminky.urs.cz/item/CS_URS_2025_02/174151101"/>
    <hyperlink ref="F187" r:id="rId10" display="https://podminky.urs.cz/item/CS_URS_2025_02/181351113"/>
    <hyperlink ref="F199" r:id="rId11" display="https://podminky.urs.cz/item/CS_URS_2025_02/181951111"/>
    <hyperlink ref="F203" r:id="rId12" display="https://podminky.urs.cz/item/CS_URS_2025_02/181951112"/>
    <hyperlink ref="F208" r:id="rId13" display="https://podminky.urs.cz/item/CS_URS_2025_02/185803111"/>
    <hyperlink ref="F212" r:id="rId14" display="https://podminky.urs.cz/item/CS_URS_2025_02/185804312"/>
    <hyperlink ref="F249" r:id="rId15" display="https://podminky.urs.cz/item/CS_URS_2025_02/321351010"/>
    <hyperlink ref="F286" r:id="rId16" display="https://podminky.urs.cz/item/CS_URS_2025_02/321351020"/>
    <hyperlink ref="F294" r:id="rId17" display="https://podminky.urs.cz/item/CS_URS_2025_02/321352010"/>
    <hyperlink ref="F298" r:id="rId18" display="https://podminky.urs.cz/item/CS_URS_2025_02/321352020"/>
    <hyperlink ref="F302" r:id="rId19" display="https://podminky.urs.cz/item/CS_URS_2025_02/321352030"/>
    <hyperlink ref="F306" r:id="rId20" display="https://podminky.urs.cz/item/CS_URS_2025_02/321356111"/>
    <hyperlink ref="F316" r:id="rId21" display="https://podminky.urs.cz/item/CS_URS_2025_02/321356121"/>
    <hyperlink ref="F320" r:id="rId22" display="https://podminky.urs.cz/item/CS_URS_2025_02/321356910"/>
    <hyperlink ref="F327" r:id="rId23" display="https://podminky.urs.cz/item/CS_URS_2025_02/321356930"/>
    <hyperlink ref="F331" r:id="rId24" display="https://podminky.urs.cz/item/CS_URS_2025_02/321366111"/>
    <hyperlink ref="F338" r:id="rId25" display="https://podminky.urs.cz/item/CS_URS_2025_02/451315115"/>
    <hyperlink ref="F358" r:id="rId26" display="https://podminky.urs.cz/item/CS_URS_2025_02/931994142"/>
    <hyperlink ref="F364" r:id="rId27" display="https://podminky.urs.cz/item/CS_URS_2025_02/931994151"/>
    <hyperlink ref="F368" r:id="rId28" display="https://podminky.urs.cz/item/CS_URS_2025_02/941121111"/>
    <hyperlink ref="F375" r:id="rId29" display="https://podminky.urs.cz/item/CS_URS_2025_02/941121211"/>
    <hyperlink ref="F379" r:id="rId30" display="https://podminky.urs.cz/item/CS_URS_2025_02/941121811"/>
    <hyperlink ref="F383" r:id="rId31" display="https://podminky.urs.cz/item/CS_URS_2025_02/943121111"/>
    <hyperlink ref="F389" r:id="rId32" display="https://podminky.urs.cz/item/CS_URS_2025_02/943121211"/>
    <hyperlink ref="F393" r:id="rId33" display="https://podminky.urs.cz/item/CS_URS_2025_02/943121811"/>
    <hyperlink ref="F397" r:id="rId34" display="https://podminky.urs.cz/item/CS_URS_2025_02/949211111"/>
    <hyperlink ref="F401" r:id="rId35" display="https://podminky.urs.cz/item/CS_URS_2025_02/949211211"/>
    <hyperlink ref="F405" r:id="rId36" display="https://podminky.urs.cz/item/CS_URS_2025_02/949211811"/>
    <hyperlink ref="F409" r:id="rId37" display="https://podminky.urs.cz/item/CS_URS_2025_02/953312122"/>
    <hyperlink ref="F414" r:id="rId38" display="https://podminky.urs.cz/item/CS_URS_2025_02/953333324"/>
    <hyperlink ref="F419" r:id="rId39" display="https://podminky.urs.cz/item/CS_URS_2025_02/953334315"/>
    <hyperlink ref="F437" r:id="rId40" display="https://podminky.urs.cz/item/CS_URS_2025_02/961044111"/>
    <hyperlink ref="F442" r:id="rId41" display="https://podminky.urs.cz/item/CS_URS_2025_02/985131111"/>
    <hyperlink ref="F477" r:id="rId42" display="https://podminky.urs.cz/item/CS_URS_2025_02/997013501"/>
    <hyperlink ref="F482" r:id="rId43" display="https://podminky.urs.cz/item/CS_URS_2025_02/997013509"/>
    <hyperlink ref="F486" r:id="rId44" display="https://podminky.urs.cz/item/CS_URS_2025_02/997013861"/>
    <hyperlink ref="F491" r:id="rId45" display="https://podminky.urs.cz/item/CS_URS_2025_02/998324011"/>
    <hyperlink ref="F496" r:id="rId46" display="https://podminky.urs.cz/item/CS_URS_2025_02/713121111"/>
    <hyperlink ref="F501" r:id="rId47" display="https://podminky.urs.cz/item/CS_URS_2025_02/713131141"/>
    <hyperlink ref="F520" r:id="rId48" display="https://podminky.urs.cz/item/CS_URS_2025_02/998713101"/>
    <hyperlink ref="F524" r:id="rId49" display="https://podminky.urs.cz/item/CS_URS_2025_02/721173403"/>
    <hyperlink ref="F529" r:id="rId50" display="https://podminky.urs.cz/item/CS_URS_2025_02/998721101"/>
    <hyperlink ref="F533" r:id="rId51" display="https://podminky.urs.cz/item/CS_URS_2025_02/741110313"/>
    <hyperlink ref="F549" r:id="rId52" display="https://podminky.urs.cz/item/CS_URS_2025_02/998741101"/>
    <hyperlink ref="F553" r:id="rId53" display="https://podminky.urs.cz/item/CS_URS_2025_02/751111013"/>
    <hyperlink ref="F562" r:id="rId54" display="https://podminky.urs.cz/item/CS_URS_2025_02/751398041"/>
    <hyperlink ref="F571" r:id="rId55" display="https://podminky.urs.cz/item/CS_URS_2025_02/998751101"/>
    <hyperlink ref="F575" r:id="rId56" display="https://podminky.urs.cz/item/CS_URS_2025_02/767591003"/>
    <hyperlink ref="F583" r:id="rId57" display="https://podminky.urs.cz/item/CS_URS_2025_02/767995112"/>
    <hyperlink ref="F641" r:id="rId58" display="https://podminky.urs.cz/item/CS_URS_2025_02/771574416"/>
    <hyperlink ref="F651" r:id="rId59" display="https://podminky.urs.cz/item/CS_URS_2025_02/99877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521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1175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28. 1. 2026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27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5" t="s">
        <v>29</v>
      </c>
      <c r="J17" s="136" t="s">
        <v>30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26</v>
      </c>
      <c r="J22" s="136" t="s">
        <v>34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35</v>
      </c>
      <c r="F23" s="41"/>
      <c r="G23" s="41"/>
      <c r="H23" s="41"/>
      <c r="I23" s="145" t="s">
        <v>29</v>
      </c>
      <c r="J23" s="136" t="s">
        <v>36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38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39</v>
      </c>
      <c r="F26" s="41"/>
      <c r="G26" s="41"/>
      <c r="H26" s="41"/>
      <c r="I26" s="145" t="s">
        <v>29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40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47.25" customHeight="1">
      <c r="A29" s="150"/>
      <c r="B29" s="151"/>
      <c r="C29" s="150"/>
      <c r="D29" s="150"/>
      <c r="E29" s="152" t="s">
        <v>41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42</v>
      </c>
      <c r="E32" s="41"/>
      <c r="F32" s="41"/>
      <c r="G32" s="41"/>
      <c r="H32" s="41"/>
      <c r="I32" s="41"/>
      <c r="J32" s="156">
        <f>ROUND(J85,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44</v>
      </c>
      <c r="G34" s="41"/>
      <c r="H34" s="41"/>
      <c r="I34" s="157" t="s">
        <v>43</v>
      </c>
      <c r="J34" s="157" t="s">
        <v>45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46</v>
      </c>
      <c r="E35" s="145" t="s">
        <v>47</v>
      </c>
      <c r="F35" s="159">
        <f>ROUND((SUM(BE85:BE133)),  2)</f>
        <v>0</v>
      </c>
      <c r="G35" s="41"/>
      <c r="H35" s="41"/>
      <c r="I35" s="160">
        <v>0.20999999999999999</v>
      </c>
      <c r="J35" s="159">
        <f>ROUND(((SUM(BE85:BE133))*I35),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48</v>
      </c>
      <c r="F36" s="159">
        <f>ROUND((SUM(BF85:BF133)),  2)</f>
        <v>0</v>
      </c>
      <c r="G36" s="41"/>
      <c r="H36" s="41"/>
      <c r="I36" s="160">
        <v>0.12</v>
      </c>
      <c r="J36" s="159">
        <f>ROUND(((SUM(BF85:BF133))*I36),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49</v>
      </c>
      <c r="F37" s="159">
        <f>ROUND((SUM(BG85:BG133)),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50</v>
      </c>
      <c r="F38" s="159">
        <f>ROUND((SUM(BH85:BH133)),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51</v>
      </c>
      <c r="F39" s="159">
        <f>ROUND((SUM(BI85:BI133)),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MVE Chroustovice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521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1174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02.el - Stavební elektroinstalace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Bývalý Chroustovický mlýn</v>
      </c>
      <c r="G56" s="43"/>
      <c r="H56" s="43"/>
      <c r="I56" s="35" t="s">
        <v>23</v>
      </c>
      <c r="J56" s="75" t="str">
        <f>IF(J14="","",J14)</f>
        <v>28. 1. 2026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Odborné učiliště Chroustovice - Zámek 1</v>
      </c>
      <c r="G58" s="43"/>
      <c r="H58" s="43"/>
      <c r="I58" s="35" t="s">
        <v>33</v>
      </c>
      <c r="J58" s="39" t="str">
        <f>E23</f>
        <v>AQUATIS a.s.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38</v>
      </c>
      <c r="J59" s="39" t="str">
        <f>E26</f>
        <v>Bc. Aneta Patková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74</v>
      </c>
      <c r="D63" s="43"/>
      <c r="E63" s="43"/>
      <c r="F63" s="43"/>
      <c r="G63" s="43"/>
      <c r="H63" s="43"/>
      <c r="I63" s="43"/>
      <c r="J63" s="105">
        <f>J85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122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2" t="str">
        <f>E7</f>
        <v>Rekonstrukce MVE Chroustovice</v>
      </c>
      <c r="F73" s="35"/>
      <c r="G73" s="35"/>
      <c r="H73" s="35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1" customFormat="1" ht="12" customHeight="1">
      <c r="B74" s="24"/>
      <c r="C74" s="35" t="s">
        <v>112</v>
      </c>
      <c r="D74" s="25"/>
      <c r="E74" s="25"/>
      <c r="F74" s="25"/>
      <c r="G74" s="25"/>
      <c r="H74" s="25"/>
      <c r="I74" s="25"/>
      <c r="J74" s="25"/>
      <c r="K74" s="25"/>
      <c r="L74" s="23"/>
    </row>
    <row r="75" s="2" customFormat="1" ht="16.5" customHeight="1">
      <c r="A75" s="41"/>
      <c r="B75" s="42"/>
      <c r="C75" s="43"/>
      <c r="D75" s="43"/>
      <c r="E75" s="172" t="s">
        <v>521</v>
      </c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1174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E11</f>
        <v>SO 02.el - Stavební elektroinstalace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F14</f>
        <v>Bývalý Chroustovický mlýn</v>
      </c>
      <c r="G79" s="43"/>
      <c r="H79" s="43"/>
      <c r="I79" s="35" t="s">
        <v>23</v>
      </c>
      <c r="J79" s="75" t="str">
        <f>IF(J14="","",J14)</f>
        <v>28. 1. 2026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E17</f>
        <v>Odborné učiliště Chroustovice - Zámek 1</v>
      </c>
      <c r="G81" s="43"/>
      <c r="H81" s="43"/>
      <c r="I81" s="35" t="s">
        <v>33</v>
      </c>
      <c r="J81" s="39" t="str">
        <f>E23</f>
        <v>AQUATIS a.s.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IF(E20="","",E20)</f>
        <v>Vyplň údaj</v>
      </c>
      <c r="G82" s="43"/>
      <c r="H82" s="43"/>
      <c r="I82" s="35" t="s">
        <v>38</v>
      </c>
      <c r="J82" s="39" t="str">
        <f>E26</f>
        <v>Bc. Aneta Patková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123</v>
      </c>
      <c r="D84" s="191" t="s">
        <v>61</v>
      </c>
      <c r="E84" s="191" t="s">
        <v>57</v>
      </c>
      <c r="F84" s="191" t="s">
        <v>58</v>
      </c>
      <c r="G84" s="191" t="s">
        <v>124</v>
      </c>
      <c r="H84" s="191" t="s">
        <v>125</v>
      </c>
      <c r="I84" s="191" t="s">
        <v>126</v>
      </c>
      <c r="J84" s="191" t="s">
        <v>116</v>
      </c>
      <c r="K84" s="192" t="s">
        <v>127</v>
      </c>
      <c r="L84" s="193"/>
      <c r="M84" s="95" t="s">
        <v>19</v>
      </c>
      <c r="N84" s="96" t="s">
        <v>46</v>
      </c>
      <c r="O84" s="96" t="s">
        <v>128</v>
      </c>
      <c r="P84" s="96" t="s">
        <v>129</v>
      </c>
      <c r="Q84" s="96" t="s">
        <v>130</v>
      </c>
      <c r="R84" s="96" t="s">
        <v>131</v>
      </c>
      <c r="S84" s="96" t="s">
        <v>132</v>
      </c>
      <c r="T84" s="97" t="s">
        <v>133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134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SUM(P86:P133)</f>
        <v>0</v>
      </c>
      <c r="Q85" s="99"/>
      <c r="R85" s="196">
        <f>SUM(R86:R133)</f>
        <v>0</v>
      </c>
      <c r="S85" s="99"/>
      <c r="T85" s="197">
        <f>SUM(T86:T133)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75</v>
      </c>
      <c r="AU85" s="20" t="s">
        <v>117</v>
      </c>
      <c r="BK85" s="198">
        <f>SUM(BK86:BK133)</f>
        <v>0</v>
      </c>
    </row>
    <row r="86" s="2" customFormat="1" ht="37.8" customHeight="1">
      <c r="A86" s="41"/>
      <c r="B86" s="42"/>
      <c r="C86" s="215" t="s">
        <v>84</v>
      </c>
      <c r="D86" s="215" t="s">
        <v>141</v>
      </c>
      <c r="E86" s="216" t="s">
        <v>1176</v>
      </c>
      <c r="F86" s="217" t="s">
        <v>1177</v>
      </c>
      <c r="G86" s="218" t="s">
        <v>169</v>
      </c>
      <c r="H86" s="219">
        <v>4</v>
      </c>
      <c r="I86" s="220"/>
      <c r="J86" s="221">
        <f>ROUND(I86*H86,2)</f>
        <v>0</v>
      </c>
      <c r="K86" s="217" t="s">
        <v>19</v>
      </c>
      <c r="L86" s="47"/>
      <c r="M86" s="222" t="s">
        <v>19</v>
      </c>
      <c r="N86" s="223" t="s">
        <v>47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137</v>
      </c>
      <c r="AT86" s="226" t="s">
        <v>141</v>
      </c>
      <c r="AU86" s="226" t="s">
        <v>76</v>
      </c>
      <c r="AY86" s="20" t="s">
        <v>138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84</v>
      </c>
      <c r="BK86" s="227">
        <f>ROUND(I86*H86,2)</f>
        <v>0</v>
      </c>
      <c r="BL86" s="20" t="s">
        <v>137</v>
      </c>
      <c r="BM86" s="226" t="s">
        <v>1178</v>
      </c>
    </row>
    <row r="87" s="2" customFormat="1">
      <c r="A87" s="41"/>
      <c r="B87" s="42"/>
      <c r="C87" s="43"/>
      <c r="D87" s="228" t="s">
        <v>147</v>
      </c>
      <c r="E87" s="43"/>
      <c r="F87" s="229" t="s">
        <v>1177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147</v>
      </c>
      <c r="AU87" s="20" t="s">
        <v>76</v>
      </c>
    </row>
    <row r="88" s="2" customFormat="1">
      <c r="A88" s="41"/>
      <c r="B88" s="42"/>
      <c r="C88" s="43"/>
      <c r="D88" s="228" t="s">
        <v>148</v>
      </c>
      <c r="E88" s="43"/>
      <c r="F88" s="233" t="s">
        <v>1179</v>
      </c>
      <c r="G88" s="43"/>
      <c r="H88" s="43"/>
      <c r="I88" s="230"/>
      <c r="J88" s="43"/>
      <c r="K88" s="43"/>
      <c r="L88" s="47"/>
      <c r="M88" s="231"/>
      <c r="N88" s="232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148</v>
      </c>
      <c r="AU88" s="20" t="s">
        <v>76</v>
      </c>
    </row>
    <row r="89" s="2" customFormat="1" ht="24.15" customHeight="1">
      <c r="A89" s="41"/>
      <c r="B89" s="42"/>
      <c r="C89" s="215" t="s">
        <v>86</v>
      </c>
      <c r="D89" s="215" t="s">
        <v>141</v>
      </c>
      <c r="E89" s="216" t="s">
        <v>1180</v>
      </c>
      <c r="F89" s="217" t="s">
        <v>1181</v>
      </c>
      <c r="G89" s="218" t="s">
        <v>169</v>
      </c>
      <c r="H89" s="219">
        <v>1</v>
      </c>
      <c r="I89" s="220"/>
      <c r="J89" s="221">
        <f>ROUND(I89*H89,2)</f>
        <v>0</v>
      </c>
      <c r="K89" s="217" t="s">
        <v>19</v>
      </c>
      <c r="L89" s="47"/>
      <c r="M89" s="222" t="s">
        <v>19</v>
      </c>
      <c r="N89" s="223" t="s">
        <v>47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137</v>
      </c>
      <c r="AT89" s="226" t="s">
        <v>141</v>
      </c>
      <c r="AU89" s="226" t="s">
        <v>76</v>
      </c>
      <c r="AY89" s="20" t="s">
        <v>138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84</v>
      </c>
      <c r="BK89" s="227">
        <f>ROUND(I89*H89,2)</f>
        <v>0</v>
      </c>
      <c r="BL89" s="20" t="s">
        <v>137</v>
      </c>
      <c r="BM89" s="226" t="s">
        <v>1182</v>
      </c>
    </row>
    <row r="90" s="2" customFormat="1">
      <c r="A90" s="41"/>
      <c r="B90" s="42"/>
      <c r="C90" s="43"/>
      <c r="D90" s="228" t="s">
        <v>147</v>
      </c>
      <c r="E90" s="43"/>
      <c r="F90" s="229" t="s">
        <v>1181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147</v>
      </c>
      <c r="AU90" s="20" t="s">
        <v>76</v>
      </c>
    </row>
    <row r="91" s="2" customFormat="1">
      <c r="A91" s="41"/>
      <c r="B91" s="42"/>
      <c r="C91" s="43"/>
      <c r="D91" s="228" t="s">
        <v>148</v>
      </c>
      <c r="E91" s="43"/>
      <c r="F91" s="233" t="s">
        <v>1179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148</v>
      </c>
      <c r="AU91" s="20" t="s">
        <v>76</v>
      </c>
    </row>
    <row r="92" s="2" customFormat="1" ht="24.15" customHeight="1">
      <c r="A92" s="41"/>
      <c r="B92" s="42"/>
      <c r="C92" s="215" t="s">
        <v>153</v>
      </c>
      <c r="D92" s="215" t="s">
        <v>141</v>
      </c>
      <c r="E92" s="216" t="s">
        <v>1183</v>
      </c>
      <c r="F92" s="217" t="s">
        <v>1184</v>
      </c>
      <c r="G92" s="218" t="s">
        <v>169</v>
      </c>
      <c r="H92" s="219">
        <v>1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47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137</v>
      </c>
      <c r="AT92" s="226" t="s">
        <v>141</v>
      </c>
      <c r="AU92" s="226" t="s">
        <v>76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84</v>
      </c>
      <c r="BK92" s="227">
        <f>ROUND(I92*H92,2)</f>
        <v>0</v>
      </c>
      <c r="BL92" s="20" t="s">
        <v>137</v>
      </c>
      <c r="BM92" s="226" t="s">
        <v>1185</v>
      </c>
    </row>
    <row r="93" s="2" customFormat="1">
      <c r="A93" s="41"/>
      <c r="B93" s="42"/>
      <c r="C93" s="43"/>
      <c r="D93" s="228" t="s">
        <v>147</v>
      </c>
      <c r="E93" s="43"/>
      <c r="F93" s="229" t="s">
        <v>1184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76</v>
      </c>
    </row>
    <row r="94" s="2" customFormat="1">
      <c r="A94" s="41"/>
      <c r="B94" s="42"/>
      <c r="C94" s="43"/>
      <c r="D94" s="228" t="s">
        <v>148</v>
      </c>
      <c r="E94" s="43"/>
      <c r="F94" s="233" t="s">
        <v>1179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76</v>
      </c>
    </row>
    <row r="95" s="2" customFormat="1" ht="24.15" customHeight="1">
      <c r="A95" s="41"/>
      <c r="B95" s="42"/>
      <c r="C95" s="215" t="s">
        <v>137</v>
      </c>
      <c r="D95" s="215" t="s">
        <v>141</v>
      </c>
      <c r="E95" s="216" t="s">
        <v>1186</v>
      </c>
      <c r="F95" s="217" t="s">
        <v>1187</v>
      </c>
      <c r="G95" s="218" t="s">
        <v>169</v>
      </c>
      <c r="H95" s="219">
        <v>1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47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137</v>
      </c>
      <c r="AT95" s="226" t="s">
        <v>141</v>
      </c>
      <c r="AU95" s="226" t="s">
        <v>76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84</v>
      </c>
      <c r="BK95" s="227">
        <f>ROUND(I95*H95,2)</f>
        <v>0</v>
      </c>
      <c r="BL95" s="20" t="s">
        <v>137</v>
      </c>
      <c r="BM95" s="226" t="s">
        <v>1188</v>
      </c>
    </row>
    <row r="96" s="2" customFormat="1">
      <c r="A96" s="41"/>
      <c r="B96" s="42"/>
      <c r="C96" s="43"/>
      <c r="D96" s="228" t="s">
        <v>147</v>
      </c>
      <c r="E96" s="43"/>
      <c r="F96" s="229" t="s">
        <v>1187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147</v>
      </c>
      <c r="AU96" s="20" t="s">
        <v>76</v>
      </c>
    </row>
    <row r="97" s="2" customFormat="1">
      <c r="A97" s="41"/>
      <c r="B97" s="42"/>
      <c r="C97" s="43"/>
      <c r="D97" s="228" t="s">
        <v>148</v>
      </c>
      <c r="E97" s="43"/>
      <c r="F97" s="233" t="s">
        <v>1179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148</v>
      </c>
      <c r="AU97" s="20" t="s">
        <v>76</v>
      </c>
    </row>
    <row r="98" s="2" customFormat="1" ht="16.5" customHeight="1">
      <c r="A98" s="41"/>
      <c r="B98" s="42"/>
      <c r="C98" s="215" t="s">
        <v>160</v>
      </c>
      <c r="D98" s="215" t="s">
        <v>141</v>
      </c>
      <c r="E98" s="216" t="s">
        <v>1189</v>
      </c>
      <c r="F98" s="217" t="s">
        <v>1190</v>
      </c>
      <c r="G98" s="218" t="s">
        <v>169</v>
      </c>
      <c r="H98" s="219">
        <v>1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47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137</v>
      </c>
      <c r="AT98" s="226" t="s">
        <v>141</v>
      </c>
      <c r="AU98" s="226" t="s">
        <v>76</v>
      </c>
      <c r="AY98" s="20" t="s">
        <v>138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84</v>
      </c>
      <c r="BK98" s="227">
        <f>ROUND(I98*H98,2)</f>
        <v>0</v>
      </c>
      <c r="BL98" s="20" t="s">
        <v>137</v>
      </c>
      <c r="BM98" s="226" t="s">
        <v>1191</v>
      </c>
    </row>
    <row r="99" s="2" customFormat="1">
      <c r="A99" s="41"/>
      <c r="B99" s="42"/>
      <c r="C99" s="43"/>
      <c r="D99" s="228" t="s">
        <v>147</v>
      </c>
      <c r="E99" s="43"/>
      <c r="F99" s="229" t="s">
        <v>1190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147</v>
      </c>
      <c r="AU99" s="20" t="s">
        <v>76</v>
      </c>
    </row>
    <row r="100" s="2" customFormat="1">
      <c r="A100" s="41"/>
      <c r="B100" s="42"/>
      <c r="C100" s="43"/>
      <c r="D100" s="228" t="s">
        <v>148</v>
      </c>
      <c r="E100" s="43"/>
      <c r="F100" s="233" t="s">
        <v>1179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148</v>
      </c>
      <c r="AU100" s="20" t="s">
        <v>76</v>
      </c>
    </row>
    <row r="101" s="2" customFormat="1" ht="24.15" customHeight="1">
      <c r="A101" s="41"/>
      <c r="B101" s="42"/>
      <c r="C101" s="215" t="s">
        <v>166</v>
      </c>
      <c r="D101" s="215" t="s">
        <v>141</v>
      </c>
      <c r="E101" s="216" t="s">
        <v>1192</v>
      </c>
      <c r="F101" s="217" t="s">
        <v>1193</v>
      </c>
      <c r="G101" s="218" t="s">
        <v>169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47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137</v>
      </c>
      <c r="AT101" s="226" t="s">
        <v>141</v>
      </c>
      <c r="AU101" s="226" t="s">
        <v>76</v>
      </c>
      <c r="AY101" s="20" t="s">
        <v>138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84</v>
      </c>
      <c r="BK101" s="227">
        <f>ROUND(I101*H101,2)</f>
        <v>0</v>
      </c>
      <c r="BL101" s="20" t="s">
        <v>137</v>
      </c>
      <c r="BM101" s="226" t="s">
        <v>1194</v>
      </c>
    </row>
    <row r="102" s="2" customFormat="1">
      <c r="A102" s="41"/>
      <c r="B102" s="42"/>
      <c r="C102" s="43"/>
      <c r="D102" s="228" t="s">
        <v>147</v>
      </c>
      <c r="E102" s="43"/>
      <c r="F102" s="229" t="s">
        <v>1193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147</v>
      </c>
      <c r="AU102" s="20" t="s">
        <v>76</v>
      </c>
    </row>
    <row r="103" s="2" customFormat="1">
      <c r="A103" s="41"/>
      <c r="B103" s="42"/>
      <c r="C103" s="43"/>
      <c r="D103" s="228" t="s">
        <v>148</v>
      </c>
      <c r="E103" s="43"/>
      <c r="F103" s="233" t="s">
        <v>1179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148</v>
      </c>
      <c r="AU103" s="20" t="s">
        <v>76</v>
      </c>
    </row>
    <row r="104" s="2" customFormat="1" ht="33" customHeight="1">
      <c r="A104" s="41"/>
      <c r="B104" s="42"/>
      <c r="C104" s="215" t="s">
        <v>171</v>
      </c>
      <c r="D104" s="215" t="s">
        <v>141</v>
      </c>
      <c r="E104" s="216" t="s">
        <v>1195</v>
      </c>
      <c r="F104" s="217" t="s">
        <v>1196</v>
      </c>
      <c r="G104" s="218" t="s">
        <v>169</v>
      </c>
      <c r="H104" s="219">
        <v>1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47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137</v>
      </c>
      <c r="AT104" s="226" t="s">
        <v>141</v>
      </c>
      <c r="AU104" s="226" t="s">
        <v>76</v>
      </c>
      <c r="AY104" s="20" t="s">
        <v>138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84</v>
      </c>
      <c r="BK104" s="227">
        <f>ROUND(I104*H104,2)</f>
        <v>0</v>
      </c>
      <c r="BL104" s="20" t="s">
        <v>137</v>
      </c>
      <c r="BM104" s="226" t="s">
        <v>1197</v>
      </c>
    </row>
    <row r="105" s="2" customFormat="1">
      <c r="A105" s="41"/>
      <c r="B105" s="42"/>
      <c r="C105" s="43"/>
      <c r="D105" s="228" t="s">
        <v>147</v>
      </c>
      <c r="E105" s="43"/>
      <c r="F105" s="229" t="s">
        <v>1196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147</v>
      </c>
      <c r="AU105" s="20" t="s">
        <v>76</v>
      </c>
    </row>
    <row r="106" s="2" customFormat="1">
      <c r="A106" s="41"/>
      <c r="B106" s="42"/>
      <c r="C106" s="43"/>
      <c r="D106" s="228" t="s">
        <v>148</v>
      </c>
      <c r="E106" s="43"/>
      <c r="F106" s="233" t="s">
        <v>1179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148</v>
      </c>
      <c r="AU106" s="20" t="s">
        <v>76</v>
      </c>
    </row>
    <row r="107" s="2" customFormat="1" ht="16.5" customHeight="1">
      <c r="A107" s="41"/>
      <c r="B107" s="42"/>
      <c r="C107" s="215" t="s">
        <v>175</v>
      </c>
      <c r="D107" s="215" t="s">
        <v>141</v>
      </c>
      <c r="E107" s="216" t="s">
        <v>1198</v>
      </c>
      <c r="F107" s="217" t="s">
        <v>1199</v>
      </c>
      <c r="G107" s="218" t="s">
        <v>169</v>
      </c>
      <c r="H107" s="219">
        <v>2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47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137</v>
      </c>
      <c r="AT107" s="226" t="s">
        <v>141</v>
      </c>
      <c r="AU107" s="226" t="s">
        <v>76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84</v>
      </c>
      <c r="BK107" s="227">
        <f>ROUND(I107*H107,2)</f>
        <v>0</v>
      </c>
      <c r="BL107" s="20" t="s">
        <v>137</v>
      </c>
      <c r="BM107" s="226" t="s">
        <v>1200</v>
      </c>
    </row>
    <row r="108" s="2" customFormat="1">
      <c r="A108" s="41"/>
      <c r="B108" s="42"/>
      <c r="C108" s="43"/>
      <c r="D108" s="228" t="s">
        <v>147</v>
      </c>
      <c r="E108" s="43"/>
      <c r="F108" s="229" t="s">
        <v>1199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147</v>
      </c>
      <c r="AU108" s="20" t="s">
        <v>76</v>
      </c>
    </row>
    <row r="109" s="2" customFormat="1">
      <c r="A109" s="41"/>
      <c r="B109" s="42"/>
      <c r="C109" s="43"/>
      <c r="D109" s="228" t="s">
        <v>148</v>
      </c>
      <c r="E109" s="43"/>
      <c r="F109" s="233" t="s">
        <v>1179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76</v>
      </c>
    </row>
    <row r="110" s="2" customFormat="1" ht="24.15" customHeight="1">
      <c r="A110" s="41"/>
      <c r="B110" s="42"/>
      <c r="C110" s="215" t="s">
        <v>179</v>
      </c>
      <c r="D110" s="215" t="s">
        <v>141</v>
      </c>
      <c r="E110" s="216" t="s">
        <v>1201</v>
      </c>
      <c r="F110" s="217" t="s">
        <v>1202</v>
      </c>
      <c r="G110" s="218" t="s">
        <v>169</v>
      </c>
      <c r="H110" s="219">
        <v>7</v>
      </c>
      <c r="I110" s="220"/>
      <c r="J110" s="221">
        <f>ROUND(I110*H110,2)</f>
        <v>0</v>
      </c>
      <c r="K110" s="217" t="s">
        <v>19</v>
      </c>
      <c r="L110" s="47"/>
      <c r="M110" s="222" t="s">
        <v>19</v>
      </c>
      <c r="N110" s="223" t="s">
        <v>47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137</v>
      </c>
      <c r="AT110" s="226" t="s">
        <v>141</v>
      </c>
      <c r="AU110" s="226" t="s">
        <v>76</v>
      </c>
      <c r="AY110" s="20" t="s">
        <v>138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84</v>
      </c>
      <c r="BK110" s="227">
        <f>ROUND(I110*H110,2)</f>
        <v>0</v>
      </c>
      <c r="BL110" s="20" t="s">
        <v>137</v>
      </c>
      <c r="BM110" s="226" t="s">
        <v>1203</v>
      </c>
    </row>
    <row r="111" s="2" customFormat="1">
      <c r="A111" s="41"/>
      <c r="B111" s="42"/>
      <c r="C111" s="43"/>
      <c r="D111" s="228" t="s">
        <v>147</v>
      </c>
      <c r="E111" s="43"/>
      <c r="F111" s="229" t="s">
        <v>1202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147</v>
      </c>
      <c r="AU111" s="20" t="s">
        <v>76</v>
      </c>
    </row>
    <row r="112" s="2" customFormat="1">
      <c r="A112" s="41"/>
      <c r="B112" s="42"/>
      <c r="C112" s="43"/>
      <c r="D112" s="228" t="s">
        <v>148</v>
      </c>
      <c r="E112" s="43"/>
      <c r="F112" s="233" t="s">
        <v>1179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148</v>
      </c>
      <c r="AU112" s="20" t="s">
        <v>76</v>
      </c>
    </row>
    <row r="113" s="2" customFormat="1" ht="37.8" customHeight="1">
      <c r="A113" s="41"/>
      <c r="B113" s="42"/>
      <c r="C113" s="215" t="s">
        <v>183</v>
      </c>
      <c r="D113" s="215" t="s">
        <v>141</v>
      </c>
      <c r="E113" s="216" t="s">
        <v>1204</v>
      </c>
      <c r="F113" s="217" t="s">
        <v>1205</v>
      </c>
      <c r="G113" s="218" t="s">
        <v>233</v>
      </c>
      <c r="H113" s="219">
        <v>1</v>
      </c>
      <c r="I113" s="220"/>
      <c r="J113" s="221">
        <f>ROUND(I113*H113,2)</f>
        <v>0</v>
      </c>
      <c r="K113" s="217" t="s">
        <v>19</v>
      </c>
      <c r="L113" s="47"/>
      <c r="M113" s="222" t="s">
        <v>19</v>
      </c>
      <c r="N113" s="223" t="s">
        <v>47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137</v>
      </c>
      <c r="AT113" s="226" t="s">
        <v>141</v>
      </c>
      <c r="AU113" s="226" t="s">
        <v>76</v>
      </c>
      <c r="AY113" s="20" t="s">
        <v>138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84</v>
      </c>
      <c r="BK113" s="227">
        <f>ROUND(I113*H113,2)</f>
        <v>0</v>
      </c>
      <c r="BL113" s="20" t="s">
        <v>137</v>
      </c>
      <c r="BM113" s="226" t="s">
        <v>1206</v>
      </c>
    </row>
    <row r="114" s="2" customFormat="1">
      <c r="A114" s="41"/>
      <c r="B114" s="42"/>
      <c r="C114" s="43"/>
      <c r="D114" s="228" t="s">
        <v>147</v>
      </c>
      <c r="E114" s="43"/>
      <c r="F114" s="229" t="s">
        <v>1207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147</v>
      </c>
      <c r="AU114" s="20" t="s">
        <v>76</v>
      </c>
    </row>
    <row r="115" s="2" customFormat="1">
      <c r="A115" s="41"/>
      <c r="B115" s="42"/>
      <c r="C115" s="43"/>
      <c r="D115" s="228" t="s">
        <v>148</v>
      </c>
      <c r="E115" s="43"/>
      <c r="F115" s="233" t="s">
        <v>1179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148</v>
      </c>
      <c r="AU115" s="20" t="s">
        <v>76</v>
      </c>
    </row>
    <row r="116" s="2" customFormat="1" ht="21.75" customHeight="1">
      <c r="A116" s="41"/>
      <c r="B116" s="42"/>
      <c r="C116" s="215" t="s">
        <v>187</v>
      </c>
      <c r="D116" s="215" t="s">
        <v>141</v>
      </c>
      <c r="E116" s="216" t="s">
        <v>1208</v>
      </c>
      <c r="F116" s="217" t="s">
        <v>1209</v>
      </c>
      <c r="G116" s="218" t="s">
        <v>233</v>
      </c>
      <c r="H116" s="219">
        <v>1</v>
      </c>
      <c r="I116" s="220"/>
      <c r="J116" s="221">
        <f>ROUND(I116*H116,2)</f>
        <v>0</v>
      </c>
      <c r="K116" s="217" t="s">
        <v>19</v>
      </c>
      <c r="L116" s="47"/>
      <c r="M116" s="222" t="s">
        <v>19</v>
      </c>
      <c r="N116" s="223" t="s">
        <v>47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137</v>
      </c>
      <c r="AT116" s="226" t="s">
        <v>141</v>
      </c>
      <c r="AU116" s="226" t="s">
        <v>76</v>
      </c>
      <c r="AY116" s="20" t="s">
        <v>138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84</v>
      </c>
      <c r="BK116" s="227">
        <f>ROUND(I116*H116,2)</f>
        <v>0</v>
      </c>
      <c r="BL116" s="20" t="s">
        <v>137</v>
      </c>
      <c r="BM116" s="226" t="s">
        <v>1210</v>
      </c>
    </row>
    <row r="117" s="2" customFormat="1">
      <c r="A117" s="41"/>
      <c r="B117" s="42"/>
      <c r="C117" s="43"/>
      <c r="D117" s="228" t="s">
        <v>147</v>
      </c>
      <c r="E117" s="43"/>
      <c r="F117" s="229" t="s">
        <v>1211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147</v>
      </c>
      <c r="AU117" s="20" t="s">
        <v>76</v>
      </c>
    </row>
    <row r="118" s="2" customFormat="1">
      <c r="A118" s="41"/>
      <c r="B118" s="42"/>
      <c r="C118" s="43"/>
      <c r="D118" s="228" t="s">
        <v>148</v>
      </c>
      <c r="E118" s="43"/>
      <c r="F118" s="233" t="s">
        <v>1179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148</v>
      </c>
      <c r="AU118" s="20" t="s">
        <v>76</v>
      </c>
    </row>
    <row r="119" s="2" customFormat="1" ht="16.5" customHeight="1">
      <c r="A119" s="41"/>
      <c r="B119" s="42"/>
      <c r="C119" s="215" t="s">
        <v>8</v>
      </c>
      <c r="D119" s="215" t="s">
        <v>141</v>
      </c>
      <c r="E119" s="216" t="s">
        <v>1212</v>
      </c>
      <c r="F119" s="217" t="s">
        <v>1213</v>
      </c>
      <c r="G119" s="218" t="s">
        <v>233</v>
      </c>
      <c r="H119" s="219">
        <v>1</v>
      </c>
      <c r="I119" s="220"/>
      <c r="J119" s="221">
        <f>ROUND(I119*H119,2)</f>
        <v>0</v>
      </c>
      <c r="K119" s="217" t="s">
        <v>19</v>
      </c>
      <c r="L119" s="47"/>
      <c r="M119" s="222" t="s">
        <v>19</v>
      </c>
      <c r="N119" s="223" t="s">
        <v>47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137</v>
      </c>
      <c r="AT119" s="226" t="s">
        <v>141</v>
      </c>
      <c r="AU119" s="226" t="s">
        <v>76</v>
      </c>
      <c r="AY119" s="20" t="s">
        <v>138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84</v>
      </c>
      <c r="BK119" s="227">
        <f>ROUND(I119*H119,2)</f>
        <v>0</v>
      </c>
      <c r="BL119" s="20" t="s">
        <v>137</v>
      </c>
      <c r="BM119" s="226" t="s">
        <v>1214</v>
      </c>
    </row>
    <row r="120" s="2" customFormat="1">
      <c r="A120" s="41"/>
      <c r="B120" s="42"/>
      <c r="C120" s="43"/>
      <c r="D120" s="228" t="s">
        <v>147</v>
      </c>
      <c r="E120" s="43"/>
      <c r="F120" s="229" t="s">
        <v>1215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147</v>
      </c>
      <c r="AU120" s="20" t="s">
        <v>76</v>
      </c>
    </row>
    <row r="121" s="2" customFormat="1">
      <c r="A121" s="41"/>
      <c r="B121" s="42"/>
      <c r="C121" s="43"/>
      <c r="D121" s="228" t="s">
        <v>148</v>
      </c>
      <c r="E121" s="43"/>
      <c r="F121" s="233" t="s">
        <v>1179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148</v>
      </c>
      <c r="AU121" s="20" t="s">
        <v>76</v>
      </c>
    </row>
    <row r="122" s="2" customFormat="1" ht="16.5" customHeight="1">
      <c r="A122" s="41"/>
      <c r="B122" s="42"/>
      <c r="C122" s="215" t="s">
        <v>198</v>
      </c>
      <c r="D122" s="215" t="s">
        <v>141</v>
      </c>
      <c r="E122" s="216" t="s">
        <v>1216</v>
      </c>
      <c r="F122" s="217" t="s">
        <v>1217</v>
      </c>
      <c r="G122" s="218" t="s">
        <v>233</v>
      </c>
      <c r="H122" s="219">
        <v>1</v>
      </c>
      <c r="I122" s="220"/>
      <c r="J122" s="221">
        <f>ROUND(I122*H122,2)</f>
        <v>0</v>
      </c>
      <c r="K122" s="217" t="s">
        <v>19</v>
      </c>
      <c r="L122" s="47"/>
      <c r="M122" s="222" t="s">
        <v>19</v>
      </c>
      <c r="N122" s="223" t="s">
        <v>47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137</v>
      </c>
      <c r="AT122" s="226" t="s">
        <v>141</v>
      </c>
      <c r="AU122" s="226" t="s">
        <v>76</v>
      </c>
      <c r="AY122" s="20" t="s">
        <v>138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84</v>
      </c>
      <c r="BK122" s="227">
        <f>ROUND(I122*H122,2)</f>
        <v>0</v>
      </c>
      <c r="BL122" s="20" t="s">
        <v>137</v>
      </c>
      <c r="BM122" s="226" t="s">
        <v>1218</v>
      </c>
    </row>
    <row r="123" s="2" customFormat="1">
      <c r="A123" s="41"/>
      <c r="B123" s="42"/>
      <c r="C123" s="43"/>
      <c r="D123" s="228" t="s">
        <v>147</v>
      </c>
      <c r="E123" s="43"/>
      <c r="F123" s="229" t="s">
        <v>1219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147</v>
      </c>
      <c r="AU123" s="20" t="s">
        <v>76</v>
      </c>
    </row>
    <row r="124" s="2" customFormat="1">
      <c r="A124" s="41"/>
      <c r="B124" s="42"/>
      <c r="C124" s="43"/>
      <c r="D124" s="228" t="s">
        <v>148</v>
      </c>
      <c r="E124" s="43"/>
      <c r="F124" s="233" t="s">
        <v>1179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148</v>
      </c>
      <c r="AU124" s="20" t="s">
        <v>76</v>
      </c>
    </row>
    <row r="125" s="2" customFormat="1" ht="38.55" customHeight="1">
      <c r="A125" s="41"/>
      <c r="B125" s="42"/>
      <c r="C125" s="215" t="s">
        <v>203</v>
      </c>
      <c r="D125" s="215" t="s">
        <v>141</v>
      </c>
      <c r="E125" s="216" t="s">
        <v>1220</v>
      </c>
      <c r="F125" s="217" t="s">
        <v>1221</v>
      </c>
      <c r="G125" s="218" t="s">
        <v>233</v>
      </c>
      <c r="H125" s="219">
        <v>1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47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137</v>
      </c>
      <c r="AT125" s="226" t="s">
        <v>141</v>
      </c>
      <c r="AU125" s="226" t="s">
        <v>76</v>
      </c>
      <c r="AY125" s="20" t="s">
        <v>138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84</v>
      </c>
      <c r="BK125" s="227">
        <f>ROUND(I125*H125,2)</f>
        <v>0</v>
      </c>
      <c r="BL125" s="20" t="s">
        <v>137</v>
      </c>
      <c r="BM125" s="226" t="s">
        <v>1222</v>
      </c>
    </row>
    <row r="126" s="2" customFormat="1">
      <c r="A126" s="41"/>
      <c r="B126" s="42"/>
      <c r="C126" s="43"/>
      <c r="D126" s="228" t="s">
        <v>147</v>
      </c>
      <c r="E126" s="43"/>
      <c r="F126" s="229" t="s">
        <v>1223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147</v>
      </c>
      <c r="AU126" s="20" t="s">
        <v>76</v>
      </c>
    </row>
    <row r="127" s="2" customFormat="1">
      <c r="A127" s="41"/>
      <c r="B127" s="42"/>
      <c r="C127" s="43"/>
      <c r="D127" s="228" t="s">
        <v>148</v>
      </c>
      <c r="E127" s="43"/>
      <c r="F127" s="233" t="s">
        <v>1179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148</v>
      </c>
      <c r="AU127" s="20" t="s">
        <v>76</v>
      </c>
    </row>
    <row r="128" s="2" customFormat="1" ht="16.5" customHeight="1">
      <c r="A128" s="41"/>
      <c r="B128" s="42"/>
      <c r="C128" s="215" t="s">
        <v>208</v>
      </c>
      <c r="D128" s="215" t="s">
        <v>141</v>
      </c>
      <c r="E128" s="216" t="s">
        <v>1224</v>
      </c>
      <c r="F128" s="217" t="s">
        <v>1225</v>
      </c>
      <c r="G128" s="218" t="s">
        <v>169</v>
      </c>
      <c r="H128" s="219">
        <v>1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47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137</v>
      </c>
      <c r="AT128" s="226" t="s">
        <v>141</v>
      </c>
      <c r="AU128" s="226" t="s">
        <v>76</v>
      </c>
      <c r="AY128" s="20" t="s">
        <v>138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84</v>
      </c>
      <c r="BK128" s="227">
        <f>ROUND(I128*H128,2)</f>
        <v>0</v>
      </c>
      <c r="BL128" s="20" t="s">
        <v>137</v>
      </c>
      <c r="BM128" s="226" t="s">
        <v>1226</v>
      </c>
    </row>
    <row r="129" s="2" customFormat="1">
      <c r="A129" s="41"/>
      <c r="B129" s="42"/>
      <c r="C129" s="43"/>
      <c r="D129" s="228" t="s">
        <v>147</v>
      </c>
      <c r="E129" s="43"/>
      <c r="F129" s="229" t="s">
        <v>1225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147</v>
      </c>
      <c r="AU129" s="20" t="s">
        <v>76</v>
      </c>
    </row>
    <row r="130" s="2" customFormat="1">
      <c r="A130" s="41"/>
      <c r="B130" s="42"/>
      <c r="C130" s="43"/>
      <c r="D130" s="228" t="s">
        <v>148</v>
      </c>
      <c r="E130" s="43"/>
      <c r="F130" s="233" t="s">
        <v>1179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148</v>
      </c>
      <c r="AU130" s="20" t="s">
        <v>76</v>
      </c>
    </row>
    <row r="131" s="2" customFormat="1" ht="16.5" customHeight="1">
      <c r="A131" s="41"/>
      <c r="B131" s="42"/>
      <c r="C131" s="215" t="s">
        <v>212</v>
      </c>
      <c r="D131" s="215" t="s">
        <v>141</v>
      </c>
      <c r="E131" s="216" t="s">
        <v>1227</v>
      </c>
      <c r="F131" s="217" t="s">
        <v>1228</v>
      </c>
      <c r="G131" s="218" t="s">
        <v>169</v>
      </c>
      <c r="H131" s="219">
        <v>1</v>
      </c>
      <c r="I131" s="220"/>
      <c r="J131" s="221">
        <f>ROUND(I131*H131,2)</f>
        <v>0</v>
      </c>
      <c r="K131" s="217" t="s">
        <v>19</v>
      </c>
      <c r="L131" s="47"/>
      <c r="M131" s="222" t="s">
        <v>19</v>
      </c>
      <c r="N131" s="223" t="s">
        <v>47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137</v>
      </c>
      <c r="AT131" s="226" t="s">
        <v>141</v>
      </c>
      <c r="AU131" s="226" t="s">
        <v>76</v>
      </c>
      <c r="AY131" s="20" t="s">
        <v>138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84</v>
      </c>
      <c r="BK131" s="227">
        <f>ROUND(I131*H131,2)</f>
        <v>0</v>
      </c>
      <c r="BL131" s="20" t="s">
        <v>137</v>
      </c>
      <c r="BM131" s="226" t="s">
        <v>1229</v>
      </c>
    </row>
    <row r="132" s="2" customFormat="1">
      <c r="A132" s="41"/>
      <c r="B132" s="42"/>
      <c r="C132" s="43"/>
      <c r="D132" s="228" t="s">
        <v>147</v>
      </c>
      <c r="E132" s="43"/>
      <c r="F132" s="229" t="s">
        <v>1228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147</v>
      </c>
      <c r="AU132" s="20" t="s">
        <v>76</v>
      </c>
    </row>
    <row r="133" s="2" customFormat="1">
      <c r="A133" s="41"/>
      <c r="B133" s="42"/>
      <c r="C133" s="43"/>
      <c r="D133" s="228" t="s">
        <v>148</v>
      </c>
      <c r="E133" s="43"/>
      <c r="F133" s="233" t="s">
        <v>1179</v>
      </c>
      <c r="G133" s="43"/>
      <c r="H133" s="43"/>
      <c r="I133" s="230"/>
      <c r="J133" s="43"/>
      <c r="K133" s="43"/>
      <c r="L133" s="47"/>
      <c r="M133" s="234"/>
      <c r="N133" s="235"/>
      <c r="O133" s="236"/>
      <c r="P133" s="236"/>
      <c r="Q133" s="236"/>
      <c r="R133" s="236"/>
      <c r="S133" s="236"/>
      <c r="T133" s="237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148</v>
      </c>
      <c r="AU133" s="20" t="s">
        <v>76</v>
      </c>
    </row>
    <row r="134" s="2" customFormat="1" ht="6.96" customHeight="1">
      <c r="A134" s="41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7"/>
      <c r="M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</sheetData>
  <sheetProtection sheet="1" autoFilter="0" formatColumns="0" formatRows="0" objects="1" scenarios="1" spinCount="100000" saltValue="oHA3RQ2+VlvYd2oLTHrf25XntX5+uiwK4KxVxJLeabxwuy6jaXf54W9jmyV/7trJ94Zoqgm8pavr5CNGgztchQ==" hashValue="X5ubw6EIOSh3UHxppzTEs20wIn/tp/mD1QBOD9pKpVI9Vnr37D4SMmOQXIW03pMH+jzyj81u36TXb6Xv/z5yzA==" algorithmName="SHA-512" password="CC35"/>
  <autoFilter ref="C84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1230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ROUND((SUM(BE80:BE105)),  2)</f>
        <v>0</v>
      </c>
      <c r="G33" s="41"/>
      <c r="H33" s="41"/>
      <c r="I33" s="160">
        <v>0.20999999999999999</v>
      </c>
      <c r="J33" s="159">
        <f>ROUND(((SUM(BE80:BE105))*I33),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ROUND((SUM(BF80:BF105)),  2)</f>
        <v>0</v>
      </c>
      <c r="G34" s="41"/>
      <c r="H34" s="41"/>
      <c r="I34" s="160">
        <v>0.12</v>
      </c>
      <c r="J34" s="159">
        <f>ROUND(((SUM(BF80:BF105))*I34),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ROUND((SUM(BG80:BG105)),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ROUND((SUM(BH80:BH105)),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ROUND((SUM(BI80:BI105)),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Vyvedení výkonu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1231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122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MVE Chroustovice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SO 03 - Vyvedení výkonu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Bývalý Chroustovický mlýn</v>
      </c>
      <c r="G74" s="43"/>
      <c r="H74" s="43"/>
      <c r="I74" s="35" t="s">
        <v>23</v>
      </c>
      <c r="J74" s="75" t="str">
        <f>IF(J12="","",J12)</f>
        <v>28. 1. 2026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Odborné učiliště Chroustovice - Zámek 1</v>
      </c>
      <c r="G76" s="43"/>
      <c r="H76" s="43"/>
      <c r="I76" s="35" t="s">
        <v>33</v>
      </c>
      <c r="J76" s="39" t="str">
        <f>E21</f>
        <v>AQUATIS a.s.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Bc. Aneta Patková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123</v>
      </c>
      <c r="D79" s="191" t="s">
        <v>61</v>
      </c>
      <c r="E79" s="191" t="s">
        <v>57</v>
      </c>
      <c r="F79" s="191" t="s">
        <v>58</v>
      </c>
      <c r="G79" s="191" t="s">
        <v>124</v>
      </c>
      <c r="H79" s="191" t="s">
        <v>125</v>
      </c>
      <c r="I79" s="191" t="s">
        <v>126</v>
      </c>
      <c r="J79" s="191" t="s">
        <v>116</v>
      </c>
      <c r="K79" s="192" t="s">
        <v>127</v>
      </c>
      <c r="L79" s="193"/>
      <c r="M79" s="95" t="s">
        <v>19</v>
      </c>
      <c r="N79" s="96" t="s">
        <v>46</v>
      </c>
      <c r="O79" s="96" t="s">
        <v>128</v>
      </c>
      <c r="P79" s="96" t="s">
        <v>129</v>
      </c>
      <c r="Q79" s="96" t="s">
        <v>130</v>
      </c>
      <c r="R79" s="96" t="s">
        <v>131</v>
      </c>
      <c r="S79" s="96" t="s">
        <v>132</v>
      </c>
      <c r="T79" s="97" t="s">
        <v>133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134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75</v>
      </c>
      <c r="AU80" s="20" t="s">
        <v>117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75</v>
      </c>
      <c r="E81" s="202" t="s">
        <v>1232</v>
      </c>
      <c r="F81" s="202" t="s">
        <v>103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SUM(P82:P105)</f>
        <v>0</v>
      </c>
      <c r="Q81" s="207"/>
      <c r="R81" s="208">
        <f>SUM(R82:R105)</f>
        <v>0</v>
      </c>
      <c r="S81" s="207"/>
      <c r="T81" s="209">
        <f>SUM(T82:T105)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137</v>
      </c>
      <c r="AT81" s="211" t="s">
        <v>75</v>
      </c>
      <c r="AU81" s="211" t="s">
        <v>76</v>
      </c>
      <c r="AY81" s="210" t="s">
        <v>138</v>
      </c>
      <c r="BK81" s="212">
        <f>SUM(BK82:BK105)</f>
        <v>0</v>
      </c>
    </row>
    <row r="82" s="2" customFormat="1" ht="16.5" customHeight="1">
      <c r="A82" s="41"/>
      <c r="B82" s="42"/>
      <c r="C82" s="215" t="s">
        <v>84</v>
      </c>
      <c r="D82" s="215" t="s">
        <v>141</v>
      </c>
      <c r="E82" s="216" t="s">
        <v>1233</v>
      </c>
      <c r="F82" s="217" t="s">
        <v>1234</v>
      </c>
      <c r="G82" s="218" t="s">
        <v>295</v>
      </c>
      <c r="H82" s="219">
        <v>82</v>
      </c>
      <c r="I82" s="220"/>
      <c r="J82" s="221">
        <f>ROUND(I82*H82,2)</f>
        <v>0</v>
      </c>
      <c r="K82" s="217" t="s">
        <v>19</v>
      </c>
      <c r="L82" s="47"/>
      <c r="M82" s="222" t="s">
        <v>19</v>
      </c>
      <c r="N82" s="223" t="s">
        <v>47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137</v>
      </c>
      <c r="AT82" s="226" t="s">
        <v>141</v>
      </c>
      <c r="AU82" s="226" t="s">
        <v>84</v>
      </c>
      <c r="AY82" s="20" t="s">
        <v>138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84</v>
      </c>
      <c r="BK82" s="227">
        <f>ROUND(I82*H82,2)</f>
        <v>0</v>
      </c>
      <c r="BL82" s="20" t="s">
        <v>137</v>
      </c>
      <c r="BM82" s="226" t="s">
        <v>1235</v>
      </c>
    </row>
    <row r="83" s="2" customFormat="1">
      <c r="A83" s="41"/>
      <c r="B83" s="42"/>
      <c r="C83" s="43"/>
      <c r="D83" s="228" t="s">
        <v>147</v>
      </c>
      <c r="E83" s="43"/>
      <c r="F83" s="229" t="s">
        <v>1234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147</v>
      </c>
      <c r="AU83" s="20" t="s">
        <v>84</v>
      </c>
    </row>
    <row r="84" s="2" customFormat="1">
      <c r="A84" s="41"/>
      <c r="B84" s="42"/>
      <c r="C84" s="43"/>
      <c r="D84" s="228" t="s">
        <v>148</v>
      </c>
      <c r="E84" s="43"/>
      <c r="F84" s="233" t="s">
        <v>1179</v>
      </c>
      <c r="G84" s="43"/>
      <c r="H84" s="43"/>
      <c r="I84" s="230"/>
      <c r="J84" s="43"/>
      <c r="K84" s="43"/>
      <c r="L84" s="47"/>
      <c r="M84" s="231"/>
      <c r="N84" s="232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148</v>
      </c>
      <c r="AU84" s="20" t="s">
        <v>84</v>
      </c>
    </row>
    <row r="85" s="2" customFormat="1" ht="33" customHeight="1">
      <c r="A85" s="41"/>
      <c r="B85" s="42"/>
      <c r="C85" s="215" t="s">
        <v>86</v>
      </c>
      <c r="D85" s="215" t="s">
        <v>141</v>
      </c>
      <c r="E85" s="216" t="s">
        <v>1236</v>
      </c>
      <c r="F85" s="217" t="s">
        <v>1237</v>
      </c>
      <c r="G85" s="218" t="s">
        <v>169</v>
      </c>
      <c r="H85" s="219">
        <v>32</v>
      </c>
      <c r="I85" s="220"/>
      <c r="J85" s="221">
        <f>ROUND(I85*H85,2)</f>
        <v>0</v>
      </c>
      <c r="K85" s="217" t="s">
        <v>19</v>
      </c>
      <c r="L85" s="47"/>
      <c r="M85" s="222" t="s">
        <v>19</v>
      </c>
      <c r="N85" s="223" t="s">
        <v>47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137</v>
      </c>
      <c r="AT85" s="226" t="s">
        <v>141</v>
      </c>
      <c r="AU85" s="226" t="s">
        <v>84</v>
      </c>
      <c r="AY85" s="20" t="s">
        <v>138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84</v>
      </c>
      <c r="BK85" s="227">
        <f>ROUND(I85*H85,2)</f>
        <v>0</v>
      </c>
      <c r="BL85" s="20" t="s">
        <v>137</v>
      </c>
      <c r="BM85" s="226" t="s">
        <v>1238</v>
      </c>
    </row>
    <row r="86" s="2" customFormat="1">
      <c r="A86" s="41"/>
      <c r="B86" s="42"/>
      <c r="C86" s="43"/>
      <c r="D86" s="228" t="s">
        <v>147</v>
      </c>
      <c r="E86" s="43"/>
      <c r="F86" s="229" t="s">
        <v>1237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147</v>
      </c>
      <c r="AU86" s="20" t="s">
        <v>84</v>
      </c>
    </row>
    <row r="87" s="2" customFormat="1">
      <c r="A87" s="41"/>
      <c r="B87" s="42"/>
      <c r="C87" s="43"/>
      <c r="D87" s="228" t="s">
        <v>148</v>
      </c>
      <c r="E87" s="43"/>
      <c r="F87" s="233" t="s">
        <v>1179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148</v>
      </c>
      <c r="AU87" s="20" t="s">
        <v>84</v>
      </c>
    </row>
    <row r="88" s="2" customFormat="1" ht="24.15" customHeight="1">
      <c r="A88" s="41"/>
      <c r="B88" s="42"/>
      <c r="C88" s="215" t="s">
        <v>153</v>
      </c>
      <c r="D88" s="215" t="s">
        <v>141</v>
      </c>
      <c r="E88" s="216" t="s">
        <v>1239</v>
      </c>
      <c r="F88" s="217" t="s">
        <v>1240</v>
      </c>
      <c r="G88" s="218" t="s">
        <v>295</v>
      </c>
      <c r="H88" s="219">
        <v>33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47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137</v>
      </c>
      <c r="AT88" s="226" t="s">
        <v>141</v>
      </c>
      <c r="AU88" s="226" t="s">
        <v>84</v>
      </c>
      <c r="AY88" s="20" t="s">
        <v>138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84</v>
      </c>
      <c r="BK88" s="227">
        <f>ROUND(I88*H88,2)</f>
        <v>0</v>
      </c>
      <c r="BL88" s="20" t="s">
        <v>137</v>
      </c>
      <c r="BM88" s="226" t="s">
        <v>1241</v>
      </c>
    </row>
    <row r="89" s="2" customFormat="1">
      <c r="A89" s="41"/>
      <c r="B89" s="42"/>
      <c r="C89" s="43"/>
      <c r="D89" s="228" t="s">
        <v>147</v>
      </c>
      <c r="E89" s="43"/>
      <c r="F89" s="229" t="s">
        <v>1242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147</v>
      </c>
      <c r="AU89" s="20" t="s">
        <v>84</v>
      </c>
    </row>
    <row r="90" s="2" customFormat="1">
      <c r="A90" s="41"/>
      <c r="B90" s="42"/>
      <c r="C90" s="43"/>
      <c r="D90" s="228" t="s">
        <v>148</v>
      </c>
      <c r="E90" s="43"/>
      <c r="F90" s="233" t="s">
        <v>1179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148</v>
      </c>
      <c r="AU90" s="20" t="s">
        <v>84</v>
      </c>
    </row>
    <row r="91" s="2" customFormat="1" ht="24.15" customHeight="1">
      <c r="A91" s="41"/>
      <c r="B91" s="42"/>
      <c r="C91" s="215" t="s">
        <v>137</v>
      </c>
      <c r="D91" s="215" t="s">
        <v>141</v>
      </c>
      <c r="E91" s="216" t="s">
        <v>1243</v>
      </c>
      <c r="F91" s="217" t="s">
        <v>1244</v>
      </c>
      <c r="G91" s="218" t="s">
        <v>295</v>
      </c>
      <c r="H91" s="219">
        <v>12</v>
      </c>
      <c r="I91" s="220"/>
      <c r="J91" s="221">
        <f>ROUND(I91*H91,2)</f>
        <v>0</v>
      </c>
      <c r="K91" s="217" t="s">
        <v>19</v>
      </c>
      <c r="L91" s="47"/>
      <c r="M91" s="222" t="s">
        <v>19</v>
      </c>
      <c r="N91" s="223" t="s">
        <v>47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137</v>
      </c>
      <c r="AT91" s="226" t="s">
        <v>141</v>
      </c>
      <c r="AU91" s="226" t="s">
        <v>84</v>
      </c>
      <c r="AY91" s="20" t="s">
        <v>138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84</v>
      </c>
      <c r="BK91" s="227">
        <f>ROUND(I91*H91,2)</f>
        <v>0</v>
      </c>
      <c r="BL91" s="20" t="s">
        <v>137</v>
      </c>
      <c r="BM91" s="226" t="s">
        <v>1245</v>
      </c>
    </row>
    <row r="92" s="2" customFormat="1">
      <c r="A92" s="41"/>
      <c r="B92" s="42"/>
      <c r="C92" s="43"/>
      <c r="D92" s="228" t="s">
        <v>147</v>
      </c>
      <c r="E92" s="43"/>
      <c r="F92" s="229" t="s">
        <v>1244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147</v>
      </c>
      <c r="AU92" s="20" t="s">
        <v>84</v>
      </c>
    </row>
    <row r="93" s="2" customFormat="1">
      <c r="A93" s="41"/>
      <c r="B93" s="42"/>
      <c r="C93" s="43"/>
      <c r="D93" s="228" t="s">
        <v>148</v>
      </c>
      <c r="E93" s="43"/>
      <c r="F93" s="233" t="s">
        <v>1179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148</v>
      </c>
      <c r="AU93" s="20" t="s">
        <v>84</v>
      </c>
    </row>
    <row r="94" s="2" customFormat="1" ht="16.5" customHeight="1">
      <c r="A94" s="41"/>
      <c r="B94" s="42"/>
      <c r="C94" s="215" t="s">
        <v>160</v>
      </c>
      <c r="D94" s="215" t="s">
        <v>141</v>
      </c>
      <c r="E94" s="216" t="s">
        <v>1246</v>
      </c>
      <c r="F94" s="217" t="s">
        <v>1247</v>
      </c>
      <c r="G94" s="218" t="s">
        <v>295</v>
      </c>
      <c r="H94" s="219">
        <v>8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47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137</v>
      </c>
      <c r="AT94" s="226" t="s">
        <v>141</v>
      </c>
      <c r="AU94" s="226" t="s">
        <v>84</v>
      </c>
      <c r="AY94" s="20" t="s">
        <v>138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84</v>
      </c>
      <c r="BK94" s="227">
        <f>ROUND(I94*H94,2)</f>
        <v>0</v>
      </c>
      <c r="BL94" s="20" t="s">
        <v>137</v>
      </c>
      <c r="BM94" s="226" t="s">
        <v>1248</v>
      </c>
    </row>
    <row r="95" s="2" customFormat="1">
      <c r="A95" s="41"/>
      <c r="B95" s="42"/>
      <c r="C95" s="43"/>
      <c r="D95" s="228" t="s">
        <v>147</v>
      </c>
      <c r="E95" s="43"/>
      <c r="F95" s="229" t="s">
        <v>1247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147</v>
      </c>
      <c r="AU95" s="20" t="s">
        <v>84</v>
      </c>
    </row>
    <row r="96" s="2" customFormat="1">
      <c r="A96" s="41"/>
      <c r="B96" s="42"/>
      <c r="C96" s="43"/>
      <c r="D96" s="228" t="s">
        <v>148</v>
      </c>
      <c r="E96" s="43"/>
      <c r="F96" s="233" t="s">
        <v>1179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148</v>
      </c>
      <c r="AU96" s="20" t="s">
        <v>84</v>
      </c>
    </row>
    <row r="97" s="2" customFormat="1" ht="24.15" customHeight="1">
      <c r="A97" s="41"/>
      <c r="B97" s="42"/>
      <c r="C97" s="215" t="s">
        <v>166</v>
      </c>
      <c r="D97" s="215" t="s">
        <v>141</v>
      </c>
      <c r="E97" s="216" t="s">
        <v>1249</v>
      </c>
      <c r="F97" s="217" t="s">
        <v>1250</v>
      </c>
      <c r="G97" s="218" t="s">
        <v>169</v>
      </c>
      <c r="H97" s="219">
        <v>1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47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137</v>
      </c>
      <c r="AT97" s="226" t="s">
        <v>141</v>
      </c>
      <c r="AU97" s="226" t="s">
        <v>84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84</v>
      </c>
      <c r="BK97" s="227">
        <f>ROUND(I97*H97,2)</f>
        <v>0</v>
      </c>
      <c r="BL97" s="20" t="s">
        <v>137</v>
      </c>
      <c r="BM97" s="226" t="s">
        <v>1251</v>
      </c>
    </row>
    <row r="98" s="2" customFormat="1">
      <c r="A98" s="41"/>
      <c r="B98" s="42"/>
      <c r="C98" s="43"/>
      <c r="D98" s="228" t="s">
        <v>147</v>
      </c>
      <c r="E98" s="43"/>
      <c r="F98" s="229" t="s">
        <v>1250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147</v>
      </c>
      <c r="AU98" s="20" t="s">
        <v>84</v>
      </c>
    </row>
    <row r="99" s="2" customFormat="1">
      <c r="A99" s="41"/>
      <c r="B99" s="42"/>
      <c r="C99" s="43"/>
      <c r="D99" s="228" t="s">
        <v>148</v>
      </c>
      <c r="E99" s="43"/>
      <c r="F99" s="233" t="s">
        <v>1179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148</v>
      </c>
      <c r="AU99" s="20" t="s">
        <v>84</v>
      </c>
    </row>
    <row r="100" s="2" customFormat="1" ht="24.15" customHeight="1">
      <c r="A100" s="41"/>
      <c r="B100" s="42"/>
      <c r="C100" s="215" t="s">
        <v>171</v>
      </c>
      <c r="D100" s="215" t="s">
        <v>141</v>
      </c>
      <c r="E100" s="216" t="s">
        <v>1252</v>
      </c>
      <c r="F100" s="217" t="s">
        <v>1253</v>
      </c>
      <c r="G100" s="218" t="s">
        <v>169</v>
      </c>
      <c r="H100" s="219">
        <v>2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47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137</v>
      </c>
      <c r="AT100" s="226" t="s">
        <v>141</v>
      </c>
      <c r="AU100" s="226" t="s">
        <v>84</v>
      </c>
      <c r="AY100" s="20" t="s">
        <v>138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84</v>
      </c>
      <c r="BK100" s="227">
        <f>ROUND(I100*H100,2)</f>
        <v>0</v>
      </c>
      <c r="BL100" s="20" t="s">
        <v>137</v>
      </c>
      <c r="BM100" s="226" t="s">
        <v>1254</v>
      </c>
    </row>
    <row r="101" s="2" customFormat="1">
      <c r="A101" s="41"/>
      <c r="B101" s="42"/>
      <c r="C101" s="43"/>
      <c r="D101" s="228" t="s">
        <v>147</v>
      </c>
      <c r="E101" s="43"/>
      <c r="F101" s="229" t="s">
        <v>1253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147</v>
      </c>
      <c r="AU101" s="20" t="s">
        <v>84</v>
      </c>
    </row>
    <row r="102" s="2" customFormat="1">
      <c r="A102" s="41"/>
      <c r="B102" s="42"/>
      <c r="C102" s="43"/>
      <c r="D102" s="228" t="s">
        <v>148</v>
      </c>
      <c r="E102" s="43"/>
      <c r="F102" s="233" t="s">
        <v>1179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84</v>
      </c>
    </row>
    <row r="103" s="2" customFormat="1" ht="16.5" customHeight="1">
      <c r="A103" s="41"/>
      <c r="B103" s="42"/>
      <c r="C103" s="215" t="s">
        <v>175</v>
      </c>
      <c r="D103" s="215" t="s">
        <v>141</v>
      </c>
      <c r="E103" s="216" t="s">
        <v>1255</v>
      </c>
      <c r="F103" s="217" t="s">
        <v>1256</v>
      </c>
      <c r="G103" s="218" t="s">
        <v>169</v>
      </c>
      <c r="H103" s="219">
        <v>1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47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137</v>
      </c>
      <c r="AT103" s="226" t="s">
        <v>141</v>
      </c>
      <c r="AU103" s="226" t="s">
        <v>84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84</v>
      </c>
      <c r="BK103" s="227">
        <f>ROUND(I103*H103,2)</f>
        <v>0</v>
      </c>
      <c r="BL103" s="20" t="s">
        <v>137</v>
      </c>
      <c r="BM103" s="226" t="s">
        <v>1257</v>
      </c>
    </row>
    <row r="104" s="2" customFormat="1">
      <c r="A104" s="41"/>
      <c r="B104" s="42"/>
      <c r="C104" s="43"/>
      <c r="D104" s="228" t="s">
        <v>147</v>
      </c>
      <c r="E104" s="43"/>
      <c r="F104" s="229" t="s">
        <v>1256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147</v>
      </c>
      <c r="AU104" s="20" t="s">
        <v>84</v>
      </c>
    </row>
    <row r="105" s="2" customFormat="1">
      <c r="A105" s="41"/>
      <c r="B105" s="42"/>
      <c r="C105" s="43"/>
      <c r="D105" s="228" t="s">
        <v>148</v>
      </c>
      <c r="E105" s="43"/>
      <c r="F105" s="233" t="s">
        <v>1179</v>
      </c>
      <c r="G105" s="43"/>
      <c r="H105" s="43"/>
      <c r="I105" s="230"/>
      <c r="J105" s="43"/>
      <c r="K105" s="43"/>
      <c r="L105" s="47"/>
      <c r="M105" s="234"/>
      <c r="N105" s="235"/>
      <c r="O105" s="236"/>
      <c r="P105" s="236"/>
      <c r="Q105" s="236"/>
      <c r="R105" s="236"/>
      <c r="S105" s="236"/>
      <c r="T105" s="237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148</v>
      </c>
      <c r="AU105" s="20" t="s">
        <v>84</v>
      </c>
    </row>
    <row r="106" s="2" customFormat="1" ht="6.96" customHeight="1">
      <c r="A106" s="41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47"/>
      <c r="M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</sheetData>
  <sheetProtection sheet="1" autoFilter="0" formatColumns="0" formatRows="0" objects="1" scenarios="1" spinCount="100000" saltValue="jB7lem6Y4CDmj/6FVYggS0HGN0Ipu6FjCPv72f3n8DO8WBDSl/Kw/ON6/WsJumm1p7mWt99fSNxQlHaUydixnw==" hashValue="15Yxu99i+I3DE2pznMdBG+h5ZfgFpSVbhyFJz5VuBu4CjPQ7zESOvV0tm5TdmJDdcjw5HnGQQhQhHChsSqqVyQ==" algorithmName="SHA-512" password="CC35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1258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ROUND((SUM(BE80:BE90)),  2)</f>
        <v>0</v>
      </c>
      <c r="G33" s="41"/>
      <c r="H33" s="41"/>
      <c r="I33" s="160">
        <v>0.20999999999999999</v>
      </c>
      <c r="J33" s="159">
        <f>ROUND(((SUM(BE80:BE90))*I33),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ROUND((SUM(BF80:BF90)),  2)</f>
        <v>0</v>
      </c>
      <c r="G34" s="41"/>
      <c r="H34" s="41"/>
      <c r="I34" s="160">
        <v>0.12</v>
      </c>
      <c r="J34" s="159">
        <f>ROUND(((SUM(BF80:BF90))*I34),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ROUND((SUM(BG80:BG90)),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ROUND((SUM(BH80:BH90)),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ROUND((SUM(BI80:BI90)),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SO 04 -  Úpravy na vtoku do náhonu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1259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122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MVE Chroustovice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 xml:space="preserve">SO 04 -  Úpravy na vtoku do náhonu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Bývalý Chroustovický mlýn</v>
      </c>
      <c r="G74" s="43"/>
      <c r="H74" s="43"/>
      <c r="I74" s="35" t="s">
        <v>23</v>
      </c>
      <c r="J74" s="75" t="str">
        <f>IF(J12="","",J12)</f>
        <v>28. 1. 2026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Odborné učiliště Chroustovice - Zámek 1</v>
      </c>
      <c r="G76" s="43"/>
      <c r="H76" s="43"/>
      <c r="I76" s="35" t="s">
        <v>33</v>
      </c>
      <c r="J76" s="39" t="str">
        <f>E21</f>
        <v>AQUATIS a.s.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Bc. Aneta Patková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123</v>
      </c>
      <c r="D79" s="191" t="s">
        <v>61</v>
      </c>
      <c r="E79" s="191" t="s">
        <v>57</v>
      </c>
      <c r="F79" s="191" t="s">
        <v>58</v>
      </c>
      <c r="G79" s="191" t="s">
        <v>124</v>
      </c>
      <c r="H79" s="191" t="s">
        <v>125</v>
      </c>
      <c r="I79" s="191" t="s">
        <v>126</v>
      </c>
      <c r="J79" s="191" t="s">
        <v>116</v>
      </c>
      <c r="K79" s="192" t="s">
        <v>127</v>
      </c>
      <c r="L79" s="193"/>
      <c r="M79" s="95" t="s">
        <v>19</v>
      </c>
      <c r="N79" s="96" t="s">
        <v>46</v>
      </c>
      <c r="O79" s="96" t="s">
        <v>128</v>
      </c>
      <c r="P79" s="96" t="s">
        <v>129</v>
      </c>
      <c r="Q79" s="96" t="s">
        <v>130</v>
      </c>
      <c r="R79" s="96" t="s">
        <v>131</v>
      </c>
      <c r="S79" s="96" t="s">
        <v>132</v>
      </c>
      <c r="T79" s="97" t="s">
        <v>133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134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75</v>
      </c>
      <c r="AU80" s="20" t="s">
        <v>117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75</v>
      </c>
      <c r="E81" s="202" t="s">
        <v>1232</v>
      </c>
      <c r="F81" s="202" t="s">
        <v>1260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SUM(P82:P90)</f>
        <v>0</v>
      </c>
      <c r="Q81" s="207"/>
      <c r="R81" s="208">
        <f>SUM(R82:R90)</f>
        <v>0</v>
      </c>
      <c r="S81" s="207"/>
      <c r="T81" s="209">
        <f>SUM(T82:T90)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137</v>
      </c>
      <c r="AT81" s="211" t="s">
        <v>75</v>
      </c>
      <c r="AU81" s="211" t="s">
        <v>76</v>
      </c>
      <c r="AY81" s="210" t="s">
        <v>138</v>
      </c>
      <c r="BK81" s="212">
        <f>SUM(BK82:BK90)</f>
        <v>0</v>
      </c>
    </row>
    <row r="82" s="2" customFormat="1" ht="16.5" customHeight="1">
      <c r="A82" s="41"/>
      <c r="B82" s="42"/>
      <c r="C82" s="215" t="s">
        <v>84</v>
      </c>
      <c r="D82" s="215" t="s">
        <v>141</v>
      </c>
      <c r="E82" s="216" t="s">
        <v>1261</v>
      </c>
      <c r="F82" s="217" t="s">
        <v>1262</v>
      </c>
      <c r="G82" s="218" t="s">
        <v>233</v>
      </c>
      <c r="H82" s="219">
        <v>1</v>
      </c>
      <c r="I82" s="220"/>
      <c r="J82" s="221">
        <f>ROUND(I82*H82,2)</f>
        <v>0</v>
      </c>
      <c r="K82" s="217" t="s">
        <v>19</v>
      </c>
      <c r="L82" s="47"/>
      <c r="M82" s="222" t="s">
        <v>19</v>
      </c>
      <c r="N82" s="223" t="s">
        <v>47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137</v>
      </c>
      <c r="AT82" s="226" t="s">
        <v>141</v>
      </c>
      <c r="AU82" s="226" t="s">
        <v>84</v>
      </c>
      <c r="AY82" s="20" t="s">
        <v>138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84</v>
      </c>
      <c r="BK82" s="227">
        <f>ROUND(I82*H82,2)</f>
        <v>0</v>
      </c>
      <c r="BL82" s="20" t="s">
        <v>137</v>
      </c>
      <c r="BM82" s="226" t="s">
        <v>1263</v>
      </c>
    </row>
    <row r="83" s="2" customFormat="1">
      <c r="A83" s="41"/>
      <c r="B83" s="42"/>
      <c r="C83" s="43"/>
      <c r="D83" s="228" t="s">
        <v>147</v>
      </c>
      <c r="E83" s="43"/>
      <c r="F83" s="229" t="s">
        <v>1264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147</v>
      </c>
      <c r="AU83" s="20" t="s">
        <v>84</v>
      </c>
    </row>
    <row r="84" s="2" customFormat="1">
      <c r="A84" s="41"/>
      <c r="B84" s="42"/>
      <c r="C84" s="43"/>
      <c r="D84" s="228" t="s">
        <v>148</v>
      </c>
      <c r="E84" s="43"/>
      <c r="F84" s="233" t="s">
        <v>1265</v>
      </c>
      <c r="G84" s="43"/>
      <c r="H84" s="43"/>
      <c r="I84" s="230"/>
      <c r="J84" s="43"/>
      <c r="K84" s="43"/>
      <c r="L84" s="47"/>
      <c r="M84" s="231"/>
      <c r="N84" s="232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148</v>
      </c>
      <c r="AU84" s="20" t="s">
        <v>84</v>
      </c>
    </row>
    <row r="85" s="2" customFormat="1" ht="16.5" customHeight="1">
      <c r="A85" s="41"/>
      <c r="B85" s="42"/>
      <c r="C85" s="215" t="s">
        <v>86</v>
      </c>
      <c r="D85" s="215" t="s">
        <v>141</v>
      </c>
      <c r="E85" s="216" t="s">
        <v>1266</v>
      </c>
      <c r="F85" s="217" t="s">
        <v>1267</v>
      </c>
      <c r="G85" s="218" t="s">
        <v>233</v>
      </c>
      <c r="H85" s="219">
        <v>1</v>
      </c>
      <c r="I85" s="220"/>
      <c r="J85" s="221">
        <f>ROUND(I85*H85,2)</f>
        <v>0</v>
      </c>
      <c r="K85" s="217" t="s">
        <v>19</v>
      </c>
      <c r="L85" s="47"/>
      <c r="M85" s="222" t="s">
        <v>19</v>
      </c>
      <c r="N85" s="223" t="s">
        <v>47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137</v>
      </c>
      <c r="AT85" s="226" t="s">
        <v>141</v>
      </c>
      <c r="AU85" s="226" t="s">
        <v>84</v>
      </c>
      <c r="AY85" s="20" t="s">
        <v>138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84</v>
      </c>
      <c r="BK85" s="227">
        <f>ROUND(I85*H85,2)</f>
        <v>0</v>
      </c>
      <c r="BL85" s="20" t="s">
        <v>137</v>
      </c>
      <c r="BM85" s="226" t="s">
        <v>1268</v>
      </c>
    </row>
    <row r="86" s="2" customFormat="1">
      <c r="A86" s="41"/>
      <c r="B86" s="42"/>
      <c r="C86" s="43"/>
      <c r="D86" s="228" t="s">
        <v>147</v>
      </c>
      <c r="E86" s="43"/>
      <c r="F86" s="229" t="s">
        <v>1269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147</v>
      </c>
      <c r="AU86" s="20" t="s">
        <v>84</v>
      </c>
    </row>
    <row r="87" s="2" customFormat="1">
      <c r="A87" s="41"/>
      <c r="B87" s="42"/>
      <c r="C87" s="43"/>
      <c r="D87" s="228" t="s">
        <v>148</v>
      </c>
      <c r="E87" s="43"/>
      <c r="F87" s="233" t="s">
        <v>1265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148</v>
      </c>
      <c r="AU87" s="20" t="s">
        <v>84</v>
      </c>
    </row>
    <row r="88" s="2" customFormat="1" ht="16.5" customHeight="1">
      <c r="A88" s="41"/>
      <c r="B88" s="42"/>
      <c r="C88" s="215" t="s">
        <v>153</v>
      </c>
      <c r="D88" s="215" t="s">
        <v>141</v>
      </c>
      <c r="E88" s="216" t="s">
        <v>1270</v>
      </c>
      <c r="F88" s="217" t="s">
        <v>1271</v>
      </c>
      <c r="G88" s="218" t="s">
        <v>233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47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137</v>
      </c>
      <c r="AT88" s="226" t="s">
        <v>141</v>
      </c>
      <c r="AU88" s="226" t="s">
        <v>84</v>
      </c>
      <c r="AY88" s="20" t="s">
        <v>138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84</v>
      </c>
      <c r="BK88" s="227">
        <f>ROUND(I88*H88,2)</f>
        <v>0</v>
      </c>
      <c r="BL88" s="20" t="s">
        <v>137</v>
      </c>
      <c r="BM88" s="226" t="s">
        <v>1272</v>
      </c>
    </row>
    <row r="89" s="2" customFormat="1">
      <c r="A89" s="41"/>
      <c r="B89" s="42"/>
      <c r="C89" s="43"/>
      <c r="D89" s="228" t="s">
        <v>147</v>
      </c>
      <c r="E89" s="43"/>
      <c r="F89" s="229" t="s">
        <v>1273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147</v>
      </c>
      <c r="AU89" s="20" t="s">
        <v>84</v>
      </c>
    </row>
    <row r="90" s="2" customFormat="1">
      <c r="A90" s="41"/>
      <c r="B90" s="42"/>
      <c r="C90" s="43"/>
      <c r="D90" s="228" t="s">
        <v>148</v>
      </c>
      <c r="E90" s="43"/>
      <c r="F90" s="233" t="s">
        <v>1265</v>
      </c>
      <c r="G90" s="43"/>
      <c r="H90" s="43"/>
      <c r="I90" s="230"/>
      <c r="J90" s="43"/>
      <c r="K90" s="43"/>
      <c r="L90" s="47"/>
      <c r="M90" s="234"/>
      <c r="N90" s="235"/>
      <c r="O90" s="236"/>
      <c r="P90" s="236"/>
      <c r="Q90" s="236"/>
      <c r="R90" s="236"/>
      <c r="S90" s="236"/>
      <c r="T90" s="237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148</v>
      </c>
      <c r="AU90" s="20" t="s">
        <v>84</v>
      </c>
    </row>
    <row r="91" s="2" customFormat="1" ht="6.96" customHeight="1">
      <c r="A91" s="41"/>
      <c r="B91" s="62"/>
      <c r="C91" s="63"/>
      <c r="D91" s="63"/>
      <c r="E91" s="63"/>
      <c r="F91" s="63"/>
      <c r="G91" s="63"/>
      <c r="H91" s="63"/>
      <c r="I91" s="63"/>
      <c r="J91" s="63"/>
      <c r="K91" s="63"/>
      <c r="L91" s="47"/>
      <c r="M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</sheetData>
  <sheetProtection sheet="1" autoFilter="0" formatColumns="0" formatRows="0" objects="1" scenarios="1" spinCount="100000" saltValue="baSyvUdCZoRoI5AEDaDhYEJVYrSd+NXsOr3a1074rvV1lcz4cf2bU+VR/kvKKYW4oDot+TQKxObLgWGk+I0D5Q==" hashValue="3TD/cMDQE5mZBRvj9sCzqQ+/jffWKTjbgLRy52lB0ouimNHs/BO+lXnIJYmBKkZYKduYhruFffNfHzwIeZX5fw==" algorithmName="SHA-512" password="CC35"/>
  <autoFilter ref="C79:K9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86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MVE Chroustovice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1274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28. 1. 2026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27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5" t="s">
        <v>29</v>
      </c>
      <c r="J15" s="136" t="s">
        <v>30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29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26</v>
      </c>
      <c r="J20" s="136" t="s">
        <v>34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35</v>
      </c>
      <c r="F21" s="41"/>
      <c r="G21" s="41"/>
      <c r="H21" s="41"/>
      <c r="I21" s="145" t="s">
        <v>29</v>
      </c>
      <c r="J21" s="136" t="s">
        <v>36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38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39</v>
      </c>
      <c r="F24" s="41"/>
      <c r="G24" s="41"/>
      <c r="H24" s="41"/>
      <c r="I24" s="145" t="s">
        <v>29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50"/>
      <c r="B27" s="151"/>
      <c r="C27" s="150"/>
      <c r="D27" s="150"/>
      <c r="E27" s="152" t="s">
        <v>41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ROUND((SUM(BE80:BE108)),  2)</f>
        <v>0</v>
      </c>
      <c r="G33" s="41"/>
      <c r="H33" s="41"/>
      <c r="I33" s="160">
        <v>0.20999999999999999</v>
      </c>
      <c r="J33" s="159">
        <f>ROUND(((SUM(BE80:BE108))*I33),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ROUND((SUM(BF80:BF108)),  2)</f>
        <v>0</v>
      </c>
      <c r="G34" s="41"/>
      <c r="H34" s="41"/>
      <c r="I34" s="160">
        <v>0.12</v>
      </c>
      <c r="J34" s="159">
        <f>ROUND(((SUM(BF80:BF108))*I34),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ROUND((SUM(BG80:BG108)),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ROUND((SUM(BH80:BH108)),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ROUND((SUM(BI80:BI108)),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MVE Chroustovice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Bývalý Chroustovický mlýn</v>
      </c>
      <c r="G52" s="43"/>
      <c r="H52" s="43"/>
      <c r="I52" s="35" t="s">
        <v>23</v>
      </c>
      <c r="J52" s="75" t="str">
        <f>IF(J12="","",J12)</f>
        <v>28. 1. 2026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Odborné učiliště Chroustovice - Zámek 1</v>
      </c>
      <c r="G54" s="43"/>
      <c r="H54" s="43"/>
      <c r="I54" s="35" t="s">
        <v>33</v>
      </c>
      <c r="J54" s="39" t="str">
        <f>E21</f>
        <v>AQUATIS a.s.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Aneta Patková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1274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122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MVE Chroustovice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Bývalý Chroustovický mlýn</v>
      </c>
      <c r="G74" s="43"/>
      <c r="H74" s="43"/>
      <c r="I74" s="35" t="s">
        <v>23</v>
      </c>
      <c r="J74" s="75" t="str">
        <f>IF(J12="","",J12)</f>
        <v>28. 1. 2026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Odborné učiliště Chroustovice - Zámek 1</v>
      </c>
      <c r="G76" s="43"/>
      <c r="H76" s="43"/>
      <c r="I76" s="35" t="s">
        <v>33</v>
      </c>
      <c r="J76" s="39" t="str">
        <f>E21</f>
        <v>AQUATIS a.s.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Bc. Aneta Patková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123</v>
      </c>
      <c r="D79" s="191" t="s">
        <v>61</v>
      </c>
      <c r="E79" s="191" t="s">
        <v>57</v>
      </c>
      <c r="F79" s="191" t="s">
        <v>58</v>
      </c>
      <c r="G79" s="191" t="s">
        <v>124</v>
      </c>
      <c r="H79" s="191" t="s">
        <v>125</v>
      </c>
      <c r="I79" s="191" t="s">
        <v>126</v>
      </c>
      <c r="J79" s="191" t="s">
        <v>116</v>
      </c>
      <c r="K79" s="192" t="s">
        <v>127</v>
      </c>
      <c r="L79" s="193"/>
      <c r="M79" s="95" t="s">
        <v>19</v>
      </c>
      <c r="N79" s="96" t="s">
        <v>46</v>
      </c>
      <c r="O79" s="96" t="s">
        <v>128</v>
      </c>
      <c r="P79" s="96" t="s">
        <v>129</v>
      </c>
      <c r="Q79" s="96" t="s">
        <v>130</v>
      </c>
      <c r="R79" s="96" t="s">
        <v>131</v>
      </c>
      <c r="S79" s="96" t="s">
        <v>132</v>
      </c>
      <c r="T79" s="97" t="s">
        <v>133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134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75</v>
      </c>
      <c r="AU80" s="20" t="s">
        <v>117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75</v>
      </c>
      <c r="E81" s="202" t="s">
        <v>108</v>
      </c>
      <c r="F81" s="202" t="s">
        <v>109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SUM(P82:P108)</f>
        <v>0</v>
      </c>
      <c r="Q81" s="207"/>
      <c r="R81" s="208">
        <f>SUM(R82:R108)</f>
        <v>0</v>
      </c>
      <c r="S81" s="207"/>
      <c r="T81" s="209">
        <f>SUM(T82:T108)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160</v>
      </c>
      <c r="AT81" s="211" t="s">
        <v>75</v>
      </c>
      <c r="AU81" s="211" t="s">
        <v>76</v>
      </c>
      <c r="AY81" s="210" t="s">
        <v>138</v>
      </c>
      <c r="BK81" s="212">
        <f>SUM(BK82:BK108)</f>
        <v>0</v>
      </c>
    </row>
    <row r="82" s="2" customFormat="1" ht="16.5" customHeight="1">
      <c r="A82" s="41"/>
      <c r="B82" s="42"/>
      <c r="C82" s="215" t="s">
        <v>84</v>
      </c>
      <c r="D82" s="215" t="s">
        <v>141</v>
      </c>
      <c r="E82" s="216" t="s">
        <v>1275</v>
      </c>
      <c r="F82" s="217" t="s">
        <v>1276</v>
      </c>
      <c r="G82" s="218" t="s">
        <v>194</v>
      </c>
      <c r="H82" s="219">
        <v>1</v>
      </c>
      <c r="I82" s="220"/>
      <c r="J82" s="221">
        <f>ROUND(I82*H82,2)</f>
        <v>0</v>
      </c>
      <c r="K82" s="217" t="s">
        <v>19</v>
      </c>
      <c r="L82" s="47"/>
      <c r="M82" s="222" t="s">
        <v>19</v>
      </c>
      <c r="N82" s="223" t="s">
        <v>47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1277</v>
      </c>
      <c r="AT82" s="226" t="s">
        <v>141</v>
      </c>
      <c r="AU82" s="226" t="s">
        <v>84</v>
      </c>
      <c r="AY82" s="20" t="s">
        <v>138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84</v>
      </c>
      <c r="BK82" s="227">
        <f>ROUND(I82*H82,2)</f>
        <v>0</v>
      </c>
      <c r="BL82" s="20" t="s">
        <v>1277</v>
      </c>
      <c r="BM82" s="226" t="s">
        <v>1278</v>
      </c>
    </row>
    <row r="83" s="2" customFormat="1">
      <c r="A83" s="41"/>
      <c r="B83" s="42"/>
      <c r="C83" s="43"/>
      <c r="D83" s="228" t="s">
        <v>147</v>
      </c>
      <c r="E83" s="43"/>
      <c r="F83" s="229" t="s">
        <v>1279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147</v>
      </c>
      <c r="AU83" s="20" t="s">
        <v>84</v>
      </c>
    </row>
    <row r="84" s="2" customFormat="1" ht="16.5" customHeight="1">
      <c r="A84" s="41"/>
      <c r="B84" s="42"/>
      <c r="C84" s="215" t="s">
        <v>86</v>
      </c>
      <c r="D84" s="215" t="s">
        <v>141</v>
      </c>
      <c r="E84" s="216" t="s">
        <v>1280</v>
      </c>
      <c r="F84" s="217" t="s">
        <v>1281</v>
      </c>
      <c r="G84" s="218" t="s">
        <v>194</v>
      </c>
      <c r="H84" s="219">
        <v>1</v>
      </c>
      <c r="I84" s="220"/>
      <c r="J84" s="221">
        <f>ROUND(I84*H84,2)</f>
        <v>0</v>
      </c>
      <c r="K84" s="217" t="s">
        <v>19</v>
      </c>
      <c r="L84" s="47"/>
      <c r="M84" s="222" t="s">
        <v>19</v>
      </c>
      <c r="N84" s="223" t="s">
        <v>47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1277</v>
      </c>
      <c r="AT84" s="226" t="s">
        <v>141</v>
      </c>
      <c r="AU84" s="226" t="s">
        <v>84</v>
      </c>
      <c r="AY84" s="20" t="s">
        <v>138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84</v>
      </c>
      <c r="BK84" s="227">
        <f>ROUND(I84*H84,2)</f>
        <v>0</v>
      </c>
      <c r="BL84" s="20" t="s">
        <v>1277</v>
      </c>
      <c r="BM84" s="226" t="s">
        <v>1282</v>
      </c>
    </row>
    <row r="85" s="2" customFormat="1">
      <c r="A85" s="41"/>
      <c r="B85" s="42"/>
      <c r="C85" s="43"/>
      <c r="D85" s="228" t="s">
        <v>147</v>
      </c>
      <c r="E85" s="43"/>
      <c r="F85" s="229" t="s">
        <v>1283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147</v>
      </c>
      <c r="AU85" s="20" t="s">
        <v>84</v>
      </c>
    </row>
    <row r="86" s="2" customFormat="1" ht="16.5" customHeight="1">
      <c r="A86" s="41"/>
      <c r="B86" s="42"/>
      <c r="C86" s="215" t="s">
        <v>153</v>
      </c>
      <c r="D86" s="215" t="s">
        <v>141</v>
      </c>
      <c r="E86" s="216" t="s">
        <v>191</v>
      </c>
      <c r="F86" s="217" t="s">
        <v>1284</v>
      </c>
      <c r="G86" s="218" t="s">
        <v>194</v>
      </c>
      <c r="H86" s="219">
        <v>1</v>
      </c>
      <c r="I86" s="220"/>
      <c r="J86" s="221">
        <f>ROUND(I86*H86,2)</f>
        <v>0</v>
      </c>
      <c r="K86" s="217" t="s">
        <v>19</v>
      </c>
      <c r="L86" s="47"/>
      <c r="M86" s="222" t="s">
        <v>19</v>
      </c>
      <c r="N86" s="223" t="s">
        <v>47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1277</v>
      </c>
      <c r="AT86" s="226" t="s">
        <v>141</v>
      </c>
      <c r="AU86" s="226" t="s">
        <v>84</v>
      </c>
      <c r="AY86" s="20" t="s">
        <v>138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84</v>
      </c>
      <c r="BK86" s="227">
        <f>ROUND(I86*H86,2)</f>
        <v>0</v>
      </c>
      <c r="BL86" s="20" t="s">
        <v>1277</v>
      </c>
      <c r="BM86" s="226" t="s">
        <v>1285</v>
      </c>
    </row>
    <row r="87" s="2" customFormat="1">
      <c r="A87" s="41"/>
      <c r="B87" s="42"/>
      <c r="C87" s="43"/>
      <c r="D87" s="228" t="s">
        <v>147</v>
      </c>
      <c r="E87" s="43"/>
      <c r="F87" s="229" t="s">
        <v>1286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147</v>
      </c>
      <c r="AU87" s="20" t="s">
        <v>84</v>
      </c>
    </row>
    <row r="88" s="2" customFormat="1" ht="16.5" customHeight="1">
      <c r="A88" s="41"/>
      <c r="B88" s="42"/>
      <c r="C88" s="215" t="s">
        <v>160</v>
      </c>
      <c r="D88" s="215" t="s">
        <v>141</v>
      </c>
      <c r="E88" s="216" t="s">
        <v>1287</v>
      </c>
      <c r="F88" s="217" t="s">
        <v>1288</v>
      </c>
      <c r="G88" s="218" t="s">
        <v>194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47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1277</v>
      </c>
      <c r="AT88" s="226" t="s">
        <v>141</v>
      </c>
      <c r="AU88" s="226" t="s">
        <v>84</v>
      </c>
      <c r="AY88" s="20" t="s">
        <v>138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84</v>
      </c>
      <c r="BK88" s="227">
        <f>ROUND(I88*H88,2)</f>
        <v>0</v>
      </c>
      <c r="BL88" s="20" t="s">
        <v>1277</v>
      </c>
      <c r="BM88" s="226" t="s">
        <v>1289</v>
      </c>
    </row>
    <row r="89" s="2" customFormat="1" ht="16.5" customHeight="1">
      <c r="A89" s="41"/>
      <c r="B89" s="42"/>
      <c r="C89" s="215" t="s">
        <v>166</v>
      </c>
      <c r="D89" s="215" t="s">
        <v>141</v>
      </c>
      <c r="E89" s="216" t="s">
        <v>1290</v>
      </c>
      <c r="F89" s="217" t="s">
        <v>1291</v>
      </c>
      <c r="G89" s="218" t="s">
        <v>194</v>
      </c>
      <c r="H89" s="219">
        <v>1</v>
      </c>
      <c r="I89" s="220"/>
      <c r="J89" s="221">
        <f>ROUND(I89*H89,2)</f>
        <v>0</v>
      </c>
      <c r="K89" s="217" t="s">
        <v>19</v>
      </c>
      <c r="L89" s="47"/>
      <c r="M89" s="222" t="s">
        <v>19</v>
      </c>
      <c r="N89" s="223" t="s">
        <v>47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1277</v>
      </c>
      <c r="AT89" s="226" t="s">
        <v>141</v>
      </c>
      <c r="AU89" s="226" t="s">
        <v>84</v>
      </c>
      <c r="AY89" s="20" t="s">
        <v>138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84</v>
      </c>
      <c r="BK89" s="227">
        <f>ROUND(I89*H89,2)</f>
        <v>0</v>
      </c>
      <c r="BL89" s="20" t="s">
        <v>1277</v>
      </c>
      <c r="BM89" s="226" t="s">
        <v>1292</v>
      </c>
    </row>
    <row r="90" s="2" customFormat="1" ht="16.5" customHeight="1">
      <c r="A90" s="41"/>
      <c r="B90" s="42"/>
      <c r="C90" s="215" t="s">
        <v>171</v>
      </c>
      <c r="D90" s="215" t="s">
        <v>141</v>
      </c>
      <c r="E90" s="216" t="s">
        <v>1293</v>
      </c>
      <c r="F90" s="217" t="s">
        <v>1294</v>
      </c>
      <c r="G90" s="218" t="s">
        <v>194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47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1277</v>
      </c>
      <c r="AT90" s="226" t="s">
        <v>141</v>
      </c>
      <c r="AU90" s="226" t="s">
        <v>84</v>
      </c>
      <c r="AY90" s="20" t="s">
        <v>138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84</v>
      </c>
      <c r="BK90" s="227">
        <f>ROUND(I90*H90,2)</f>
        <v>0</v>
      </c>
      <c r="BL90" s="20" t="s">
        <v>1277</v>
      </c>
      <c r="BM90" s="226" t="s">
        <v>1295</v>
      </c>
    </row>
    <row r="91" s="2" customFormat="1">
      <c r="A91" s="41"/>
      <c r="B91" s="42"/>
      <c r="C91" s="43"/>
      <c r="D91" s="228" t="s">
        <v>147</v>
      </c>
      <c r="E91" s="43"/>
      <c r="F91" s="229" t="s">
        <v>1294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147</v>
      </c>
      <c r="AU91" s="20" t="s">
        <v>84</v>
      </c>
    </row>
    <row r="92" s="2" customFormat="1" ht="16.5" customHeight="1">
      <c r="A92" s="41"/>
      <c r="B92" s="42"/>
      <c r="C92" s="215" t="s">
        <v>175</v>
      </c>
      <c r="D92" s="215" t="s">
        <v>141</v>
      </c>
      <c r="E92" s="216" t="s">
        <v>183</v>
      </c>
      <c r="F92" s="217" t="s">
        <v>1296</v>
      </c>
      <c r="G92" s="218" t="s">
        <v>194</v>
      </c>
      <c r="H92" s="219">
        <v>1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47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1277</v>
      </c>
      <c r="AT92" s="226" t="s">
        <v>141</v>
      </c>
      <c r="AU92" s="226" t="s">
        <v>84</v>
      </c>
      <c r="AY92" s="20" t="s">
        <v>138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84</v>
      </c>
      <c r="BK92" s="227">
        <f>ROUND(I92*H92,2)</f>
        <v>0</v>
      </c>
      <c r="BL92" s="20" t="s">
        <v>1277</v>
      </c>
      <c r="BM92" s="226" t="s">
        <v>1297</v>
      </c>
    </row>
    <row r="93" s="2" customFormat="1">
      <c r="A93" s="41"/>
      <c r="B93" s="42"/>
      <c r="C93" s="43"/>
      <c r="D93" s="228" t="s">
        <v>147</v>
      </c>
      <c r="E93" s="43"/>
      <c r="F93" s="229" t="s">
        <v>1298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147</v>
      </c>
      <c r="AU93" s="20" t="s">
        <v>84</v>
      </c>
    </row>
    <row r="94" s="2" customFormat="1" ht="16.5" customHeight="1">
      <c r="A94" s="41"/>
      <c r="B94" s="42"/>
      <c r="C94" s="215" t="s">
        <v>137</v>
      </c>
      <c r="D94" s="215" t="s">
        <v>141</v>
      </c>
      <c r="E94" s="216" t="s">
        <v>1299</v>
      </c>
      <c r="F94" s="217" t="s">
        <v>1300</v>
      </c>
      <c r="G94" s="218" t="s">
        <v>194</v>
      </c>
      <c r="H94" s="219">
        <v>1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47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1277</v>
      </c>
      <c r="AT94" s="226" t="s">
        <v>141</v>
      </c>
      <c r="AU94" s="226" t="s">
        <v>84</v>
      </c>
      <c r="AY94" s="20" t="s">
        <v>138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84</v>
      </c>
      <c r="BK94" s="227">
        <f>ROUND(I94*H94,2)</f>
        <v>0</v>
      </c>
      <c r="BL94" s="20" t="s">
        <v>1277</v>
      </c>
      <c r="BM94" s="226" t="s">
        <v>1301</v>
      </c>
    </row>
    <row r="95" s="2" customFormat="1" ht="16.5" customHeight="1">
      <c r="A95" s="41"/>
      <c r="B95" s="42"/>
      <c r="C95" s="215" t="s">
        <v>179</v>
      </c>
      <c r="D95" s="215" t="s">
        <v>141</v>
      </c>
      <c r="E95" s="216" t="s">
        <v>187</v>
      </c>
      <c r="F95" s="217" t="s">
        <v>1302</v>
      </c>
      <c r="G95" s="218" t="s">
        <v>194</v>
      </c>
      <c r="H95" s="219">
        <v>1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47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1277</v>
      </c>
      <c r="AT95" s="226" t="s">
        <v>141</v>
      </c>
      <c r="AU95" s="226" t="s">
        <v>84</v>
      </c>
      <c r="AY95" s="20" t="s">
        <v>138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84</v>
      </c>
      <c r="BK95" s="227">
        <f>ROUND(I95*H95,2)</f>
        <v>0</v>
      </c>
      <c r="BL95" s="20" t="s">
        <v>1277</v>
      </c>
      <c r="BM95" s="226" t="s">
        <v>1303</v>
      </c>
    </row>
    <row r="96" s="2" customFormat="1">
      <c r="A96" s="41"/>
      <c r="B96" s="42"/>
      <c r="C96" s="43"/>
      <c r="D96" s="228" t="s">
        <v>147</v>
      </c>
      <c r="E96" s="43"/>
      <c r="F96" s="229" t="s">
        <v>1302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147</v>
      </c>
      <c r="AU96" s="20" t="s">
        <v>84</v>
      </c>
    </row>
    <row r="97" s="2" customFormat="1" ht="16.5" customHeight="1">
      <c r="A97" s="41"/>
      <c r="B97" s="42"/>
      <c r="C97" s="215" t="s">
        <v>183</v>
      </c>
      <c r="D97" s="215" t="s">
        <v>141</v>
      </c>
      <c r="E97" s="216" t="s">
        <v>8</v>
      </c>
      <c r="F97" s="217" t="s">
        <v>1304</v>
      </c>
      <c r="G97" s="218" t="s">
        <v>194</v>
      </c>
      <c r="H97" s="219">
        <v>1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47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1277</v>
      </c>
      <c r="AT97" s="226" t="s">
        <v>141</v>
      </c>
      <c r="AU97" s="226" t="s">
        <v>84</v>
      </c>
      <c r="AY97" s="20" t="s">
        <v>138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84</v>
      </c>
      <c r="BK97" s="227">
        <f>ROUND(I97*H97,2)</f>
        <v>0</v>
      </c>
      <c r="BL97" s="20" t="s">
        <v>1277</v>
      </c>
      <c r="BM97" s="226" t="s">
        <v>1305</v>
      </c>
    </row>
    <row r="98" s="2" customFormat="1">
      <c r="A98" s="41"/>
      <c r="B98" s="42"/>
      <c r="C98" s="43"/>
      <c r="D98" s="228" t="s">
        <v>147</v>
      </c>
      <c r="E98" s="43"/>
      <c r="F98" s="229" t="s">
        <v>1304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147</v>
      </c>
      <c r="AU98" s="20" t="s">
        <v>84</v>
      </c>
    </row>
    <row r="99" s="2" customFormat="1" ht="16.5" customHeight="1">
      <c r="A99" s="41"/>
      <c r="B99" s="42"/>
      <c r="C99" s="215" t="s">
        <v>187</v>
      </c>
      <c r="D99" s="215" t="s">
        <v>141</v>
      </c>
      <c r="E99" s="216" t="s">
        <v>198</v>
      </c>
      <c r="F99" s="217" t="s">
        <v>1306</v>
      </c>
      <c r="G99" s="218" t="s">
        <v>194</v>
      </c>
      <c r="H99" s="219">
        <v>1</v>
      </c>
      <c r="I99" s="220"/>
      <c r="J99" s="221">
        <f>ROUND(I99*H99,2)</f>
        <v>0</v>
      </c>
      <c r="K99" s="217" t="s">
        <v>19</v>
      </c>
      <c r="L99" s="47"/>
      <c r="M99" s="222" t="s">
        <v>19</v>
      </c>
      <c r="N99" s="223" t="s">
        <v>47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1277</v>
      </c>
      <c r="AT99" s="226" t="s">
        <v>141</v>
      </c>
      <c r="AU99" s="226" t="s">
        <v>84</v>
      </c>
      <c r="AY99" s="20" t="s">
        <v>138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84</v>
      </c>
      <c r="BK99" s="227">
        <f>ROUND(I99*H99,2)</f>
        <v>0</v>
      </c>
      <c r="BL99" s="20" t="s">
        <v>1277</v>
      </c>
      <c r="BM99" s="226" t="s">
        <v>1307</v>
      </c>
    </row>
    <row r="100" s="2" customFormat="1">
      <c r="A100" s="41"/>
      <c r="B100" s="42"/>
      <c r="C100" s="43"/>
      <c r="D100" s="228" t="s">
        <v>147</v>
      </c>
      <c r="E100" s="43"/>
      <c r="F100" s="229" t="s">
        <v>1306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147</v>
      </c>
      <c r="AU100" s="20" t="s">
        <v>84</v>
      </c>
    </row>
    <row r="101" s="2" customFormat="1" ht="37.8" customHeight="1">
      <c r="A101" s="41"/>
      <c r="B101" s="42"/>
      <c r="C101" s="215" t="s">
        <v>8</v>
      </c>
      <c r="D101" s="215" t="s">
        <v>141</v>
      </c>
      <c r="E101" s="216" t="s">
        <v>203</v>
      </c>
      <c r="F101" s="217" t="s">
        <v>1308</v>
      </c>
      <c r="G101" s="218" t="s">
        <v>194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47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1277</v>
      </c>
      <c r="AT101" s="226" t="s">
        <v>141</v>
      </c>
      <c r="AU101" s="226" t="s">
        <v>84</v>
      </c>
      <c r="AY101" s="20" t="s">
        <v>138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84</v>
      </c>
      <c r="BK101" s="227">
        <f>ROUND(I101*H101,2)</f>
        <v>0</v>
      </c>
      <c r="BL101" s="20" t="s">
        <v>1277</v>
      </c>
      <c r="BM101" s="226" t="s">
        <v>1309</v>
      </c>
    </row>
    <row r="102" s="2" customFormat="1">
      <c r="A102" s="41"/>
      <c r="B102" s="42"/>
      <c r="C102" s="43"/>
      <c r="D102" s="228" t="s">
        <v>147</v>
      </c>
      <c r="E102" s="43"/>
      <c r="F102" s="229" t="s">
        <v>1308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147</v>
      </c>
      <c r="AU102" s="20" t="s">
        <v>84</v>
      </c>
    </row>
    <row r="103" s="2" customFormat="1" ht="16.5" customHeight="1">
      <c r="A103" s="41"/>
      <c r="B103" s="42"/>
      <c r="C103" s="215" t="s">
        <v>198</v>
      </c>
      <c r="D103" s="215" t="s">
        <v>141</v>
      </c>
      <c r="E103" s="216" t="s">
        <v>208</v>
      </c>
      <c r="F103" s="217" t="s">
        <v>1310</v>
      </c>
      <c r="G103" s="218" t="s">
        <v>194</v>
      </c>
      <c r="H103" s="219">
        <v>1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47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1277</v>
      </c>
      <c r="AT103" s="226" t="s">
        <v>141</v>
      </c>
      <c r="AU103" s="226" t="s">
        <v>84</v>
      </c>
      <c r="AY103" s="20" t="s">
        <v>138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84</v>
      </c>
      <c r="BK103" s="227">
        <f>ROUND(I103*H103,2)</f>
        <v>0</v>
      </c>
      <c r="BL103" s="20" t="s">
        <v>1277</v>
      </c>
      <c r="BM103" s="226" t="s">
        <v>1311</v>
      </c>
    </row>
    <row r="104" s="2" customFormat="1">
      <c r="A104" s="41"/>
      <c r="B104" s="42"/>
      <c r="C104" s="43"/>
      <c r="D104" s="228" t="s">
        <v>147</v>
      </c>
      <c r="E104" s="43"/>
      <c r="F104" s="229" t="s">
        <v>1312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147</v>
      </c>
      <c r="AU104" s="20" t="s">
        <v>84</v>
      </c>
    </row>
    <row r="105" s="2" customFormat="1" ht="16.5" customHeight="1">
      <c r="A105" s="41"/>
      <c r="B105" s="42"/>
      <c r="C105" s="215" t="s">
        <v>203</v>
      </c>
      <c r="D105" s="215" t="s">
        <v>141</v>
      </c>
      <c r="E105" s="216" t="s">
        <v>212</v>
      </c>
      <c r="F105" s="217" t="s">
        <v>1313</v>
      </c>
      <c r="G105" s="218" t="s">
        <v>194</v>
      </c>
      <c r="H105" s="219">
        <v>1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47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1277</v>
      </c>
      <c r="AT105" s="226" t="s">
        <v>141</v>
      </c>
      <c r="AU105" s="226" t="s">
        <v>84</v>
      </c>
      <c r="AY105" s="20" t="s">
        <v>138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84</v>
      </c>
      <c r="BK105" s="227">
        <f>ROUND(I105*H105,2)</f>
        <v>0</v>
      </c>
      <c r="BL105" s="20" t="s">
        <v>1277</v>
      </c>
      <c r="BM105" s="226" t="s">
        <v>1314</v>
      </c>
    </row>
    <row r="106" s="2" customFormat="1">
      <c r="A106" s="41"/>
      <c r="B106" s="42"/>
      <c r="C106" s="43"/>
      <c r="D106" s="228" t="s">
        <v>147</v>
      </c>
      <c r="E106" s="43"/>
      <c r="F106" s="229" t="s">
        <v>1315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147</v>
      </c>
      <c r="AU106" s="20" t="s">
        <v>84</v>
      </c>
    </row>
    <row r="107" s="2" customFormat="1" ht="16.5" customHeight="1">
      <c r="A107" s="41"/>
      <c r="B107" s="42"/>
      <c r="C107" s="215" t="s">
        <v>208</v>
      </c>
      <c r="D107" s="215" t="s">
        <v>141</v>
      </c>
      <c r="E107" s="216" t="s">
        <v>421</v>
      </c>
      <c r="F107" s="217" t="s">
        <v>1316</v>
      </c>
      <c r="G107" s="218" t="s">
        <v>194</v>
      </c>
      <c r="H107" s="219">
        <v>1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47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1277</v>
      </c>
      <c r="AT107" s="226" t="s">
        <v>141</v>
      </c>
      <c r="AU107" s="226" t="s">
        <v>84</v>
      </c>
      <c r="AY107" s="20" t="s">
        <v>138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84</v>
      </c>
      <c r="BK107" s="227">
        <f>ROUND(I107*H107,2)</f>
        <v>0</v>
      </c>
      <c r="BL107" s="20" t="s">
        <v>1277</v>
      </c>
      <c r="BM107" s="226" t="s">
        <v>1317</v>
      </c>
    </row>
    <row r="108" s="2" customFormat="1">
      <c r="A108" s="41"/>
      <c r="B108" s="42"/>
      <c r="C108" s="43"/>
      <c r="D108" s="228" t="s">
        <v>147</v>
      </c>
      <c r="E108" s="43"/>
      <c r="F108" s="229" t="s">
        <v>1318</v>
      </c>
      <c r="G108" s="43"/>
      <c r="H108" s="43"/>
      <c r="I108" s="230"/>
      <c r="J108" s="43"/>
      <c r="K108" s="43"/>
      <c r="L108" s="47"/>
      <c r="M108" s="234"/>
      <c r="N108" s="235"/>
      <c r="O108" s="236"/>
      <c r="P108" s="236"/>
      <c r="Q108" s="236"/>
      <c r="R108" s="236"/>
      <c r="S108" s="236"/>
      <c r="T108" s="237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147</v>
      </c>
      <c r="AU108" s="20" t="s">
        <v>84</v>
      </c>
    </row>
    <row r="109" s="2" customFormat="1" ht="6.96" customHeight="1">
      <c r="A109" s="41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47"/>
      <c r="M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</sheetData>
  <sheetProtection sheet="1" autoFilter="0" formatColumns="0" formatRows="0" objects="1" scenarios="1" spinCount="100000" saltValue="+Z1KKEkdxTBJNhEoHOQOYvASGG/ZTkvvrwzVMB7HzhmM3jFQkOFaexqFj5V64gW+XR5iijR6fm5kUmPKZfgS5g==" hashValue="U47LgkR3v4KRcxez99z5mhfGSvDNwIaueZTGUwRRBWc2DdY5lKnbSSbIqj0KwLpA7F3SxQ9LWqbs40gYFdGWiw==" algorithmName="SHA-512" password="CC35"/>
  <autoFilter ref="C79:K10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Adamova, Nicola</dc:creator>
  <cp:lastModifiedBy>Adamova, Nicola</cp:lastModifiedBy>
  <dcterms:created xsi:type="dcterms:W3CDTF">2026-01-28T09:19:21Z</dcterms:created>
  <dcterms:modified xsi:type="dcterms:W3CDTF">2026-01-28T09:19:40Z</dcterms:modified>
</cp:coreProperties>
</file>